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_5" sheetId="3" r:id="rId3"/>
    <sheet name="Thuyet minh_3" sheetId="4" r:id="rId4"/>
    <sheet name="Thuyet minh tiep 1_4" sheetId="5" r:id="rId5"/>
    <sheet name="Thuyet minh tiep2_6" sheetId="6" r:id="rId6"/>
  </sheets>
  <definedNames>
    <definedName name="_xlnm.Print_Area" localSheetId="0">'BCDKT_1'!$A$1:$E$125</definedName>
    <definedName name="_xlnm.Print_Area" localSheetId="1">'KQKD - Phan 1_2'!$A$1:$E$36</definedName>
    <definedName name="_xlnm.Print_Area" localSheetId="2">'LCTT_5'!$A$1:$E$108</definedName>
    <definedName name="_xlnm.Print_Area" localSheetId="3">'Thuyet minh_3'!$A$1:$I$385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<sst xmlns="http://schemas.openxmlformats.org/spreadsheetml/2006/main" count="841" uniqueCount="687">
  <si>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</si>
  <si>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</si>
  <si>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</si>
  <si>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</si>
  <si>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</si>
  <si>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</si>
  <si>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</si>
  <si>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</si>
  <si>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>TK 1368</t>
  </si>
  <si>
    <t>TK 3368</t>
  </si>
  <si>
    <t>CL 1368 &amp; 3368 10.850.207</t>
  </si>
  <si>
    <t xml:space="preserve"> - Sè l­îng cæ phiÕu ®­îc mua l¹i</t>
  </si>
  <si>
    <t>MST: 0100105937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</si>
  <si>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</si>
  <si>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</si>
  <si>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</si>
  <si>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</si>
  <si>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</si>
  <si>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thu bán hàng, cung cấp dịch vụ và doanh thu khác</t>
  </si>
  <si>
    <t>- Tiền thu ngay từ bán hàng, cung cấp dịch vụ</t>
  </si>
  <si>
    <t>01.01</t>
  </si>
  <si>
    <t>- Số tiền nợ phải thu do bán hàng kỳ trước đã thu được tiền trong kỳ này</t>
  </si>
  <si>
    <t>01.02</t>
  </si>
  <si>
    <t>- Số tiền người mua ứng trước trong kỳ để mua hàng hoá, dịch vụ</t>
  </si>
  <si>
    <t>01.03</t>
  </si>
  <si>
    <t>- Bán chứng khoán vì mục đích thương mại</t>
  </si>
  <si>
    <t>01.04</t>
  </si>
  <si>
    <t>- Các khoản giảm trừ doanh thu</t>
  </si>
  <si>
    <t>01.05</t>
  </si>
  <si>
    <t>- Doanh thu phân chia</t>
  </si>
  <si>
    <t>01.06</t>
  </si>
  <si>
    <t>Tiền chi trả cho người cung cấp hàng hoá và dịch vụ</t>
  </si>
  <si>
    <t>- Tiền trả ngay</t>
  </si>
  <si>
    <t>02.01</t>
  </si>
  <si>
    <t>- Trả tiền cho người bán, chi phí trả trước dài hạn, ứng trước</t>
  </si>
  <si>
    <t>02.02</t>
  </si>
  <si>
    <t>- Chi tiền mua chứng khoán vì mục đích thương mại</t>
  </si>
  <si>
    <t>02.03</t>
  </si>
  <si>
    <t>Tiền chi trả cho người lao động</t>
  </si>
  <si>
    <t>- Tiền lương, tiền công, phụ cấp, tiền thưởng</t>
  </si>
  <si>
    <t>03.01</t>
  </si>
  <si>
    <t>Tiền chi trả lãi vay</t>
  </si>
  <si>
    <t>- Chi trả lãi vay phát sinh trong kỳ</t>
  </si>
  <si>
    <t>04.01</t>
  </si>
  <si>
    <t>- Chi trả lãi vay phát sinh kỳ trước đã trả kỳ này</t>
  </si>
  <si>
    <t>04.02</t>
  </si>
  <si>
    <t>- Chi trả lãi tiền vay trả trước</t>
  </si>
  <si>
    <t>04.03</t>
  </si>
  <si>
    <t>- Tiền chi nộp thuế TNDN tại địa phương</t>
  </si>
  <si>
    <t>05.01</t>
  </si>
  <si>
    <t>- Nộp tập trung tại Tổng Công ty</t>
  </si>
  <si>
    <t>05.02</t>
  </si>
  <si>
    <t>Tiền thu khác từ hoạt động kinh doanh</t>
  </si>
  <si>
    <t>- Tiền thu từ các khoản thu nhập khác ( được bồi thường, được phạt, được thưởng)</t>
  </si>
  <si>
    <t>06.01</t>
  </si>
  <si>
    <t>- Tiền thu từ hoàn thuế</t>
  </si>
  <si>
    <t>06.02</t>
  </si>
  <si>
    <t>- Tiền thu được do nhận ký quỹ, ký cược và tiền thu hồi từ các khoản đưa đi ký quỹ, ký cược</t>
  </si>
  <si>
    <t>06.03</t>
  </si>
  <si>
    <t>- Tiền các cá nhân, đơn vị khác bên ngoài thưởng, hỗ trợ ghi tăng các quỹ</t>
  </si>
  <si>
    <t>06.04</t>
  </si>
  <si>
    <t xml:space="preserve">    Người lập biểu                                  Kế toán trưởng</t>
  </si>
  <si>
    <t>- Tiền thu hồi về tạm ứng kinh doanh</t>
  </si>
  <si>
    <t>06.05</t>
  </si>
  <si>
    <t>- Tiền nhận do TCT cấp cho đơn vị thành viên HTPT</t>
  </si>
  <si>
    <t>06.11</t>
  </si>
  <si>
    <t>Tiền chi khác cho hoạt động kinh doanh</t>
  </si>
  <si>
    <t>- Tiền bồi thường, bị phạt và các khoản chi khác</t>
  </si>
  <si>
    <t>07.01</t>
  </si>
  <si>
    <t>- Tiền nộp các loại thuế (trừ thuế TNDN)</t>
  </si>
  <si>
    <t>07.02</t>
  </si>
  <si>
    <t>- Tiền nộp các loại phí, lệ phí, tiền thuê đất</t>
  </si>
  <si>
    <t>07.03</t>
  </si>
  <si>
    <t>- Tiền chi nộp các khoản nhận ký cược, ký quỹ và tiền trả lại các khoản nhận ký cược, ký quỹ</t>
  </si>
  <si>
    <t>07.04</t>
  </si>
  <si>
    <t>- Tiền chi từ quỹ khen thưởng, phúc lợi</t>
  </si>
  <si>
    <t>07.05</t>
  </si>
  <si>
    <t>- Tiền chi về tạm ứng kinh doanh</t>
  </si>
  <si>
    <t>07.06</t>
  </si>
  <si>
    <t>- Tiền chi nộp Tổng Công ty</t>
  </si>
  <si>
    <t>07.11</t>
  </si>
  <si>
    <t>Lưu chuyển tiền thuần từ hoạt động sản xuất kinh doanh</t>
  </si>
  <si>
    <t xml:space="preserve">                                EURO</t>
  </si>
  <si>
    <t>Lưu chuyển tiền từ hoạt động đầu tư</t>
  </si>
  <si>
    <t>- Chi mua sắm, đầu tư XDCB trả trực tiếp bằng tiền</t>
  </si>
  <si>
    <t>21.01</t>
  </si>
  <si>
    <t>- Chi mua sắm, đầu từ XDCB từ tiền vay dài hạn nhận được chuyển trả cho người bán</t>
  </si>
  <si>
    <t>21.02</t>
  </si>
  <si>
    <t>- Chi đầu tư dài hạn khác (không bao gồm cho vay vốn)</t>
  </si>
  <si>
    <t>21.03</t>
  </si>
  <si>
    <t>- Chi tạm ứng về XDCB</t>
  </si>
  <si>
    <t>21.04</t>
  </si>
  <si>
    <t>Tiền thu từ thanh lý, nhượng bán TSCĐ và các tài sản dài hạn khác</t>
  </si>
  <si>
    <t>- Số tiền đã thu từ việc thanh lý, nhượng bán TSCĐ</t>
  </si>
  <si>
    <t>22.01</t>
  </si>
  <si>
    <t>- Số tiền đã chi về việc thanh lý, nhượng bán TSCĐ</t>
  </si>
  <si>
    <t>22.02</t>
  </si>
  <si>
    <t>Tiền chi cho vay, mua các công cụ nợ của đơn vị khác</t>
  </si>
  <si>
    <t>- Chi đầu tư ngắn hạn khác</t>
  </si>
  <si>
    <t>23.01</t>
  </si>
  <si>
    <t>- Chi đầu tư dài hạn khác (cho vay vốn)</t>
  </si>
  <si>
    <t>23.02</t>
  </si>
  <si>
    <t>- Chi mua trái phiếu, tín phiếu, kỳ phiếu...</t>
  </si>
  <si>
    <t>23.03</t>
  </si>
  <si>
    <t>Tiền thu hồi cho vay, bán lại các công cụ nợ của các đơn vị khác</t>
  </si>
  <si>
    <t>Tiền chi đầu tư góp vốn vào đơn vị khác</t>
  </si>
  <si>
    <t>- Góp vốn bằng mua cổ phiếu trong kỳ</t>
  </si>
  <si>
    <t>25.01</t>
  </si>
  <si>
    <t>- Góp vốn vào công ty liên doanh, liên kết</t>
  </si>
  <si>
    <t>25.02</t>
  </si>
  <si>
    <t>Tiền thu hồi đầu tư góp vốn vào đơn vị khác</t>
  </si>
  <si>
    <t>Tiền thu từ lãi cho vay, cổ tức và lợi nhuận được chia</t>
  </si>
  <si>
    <t>- Thu tiền lãi cho vay</t>
  </si>
  <si>
    <t>27.01</t>
  </si>
  <si>
    <t>- Thu lãi tiền gửi ngân hàng</t>
  </si>
  <si>
    <t>27.02</t>
  </si>
  <si>
    <t>- Tiền lãi từ trái phiếu, tín phiếu, kỳ phiếu</t>
  </si>
  <si>
    <t>27.03</t>
  </si>
  <si>
    <t>- Thu cổ tức</t>
  </si>
  <si>
    <t>27.04</t>
  </si>
  <si>
    <t>- Lợi nhuận được chia</t>
  </si>
  <si>
    <t>27.05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</si>
  <si>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</si>
  <si>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</si>
  <si>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</si>
  <si>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chi trả vốn góp cho các chủ sở hữu, mua lại cổ phiếu của chủ doanh nghiệp đã phát hành</t>
  </si>
  <si>
    <t>Tiền vay ngắn hạn, dài hạn nhận được</t>
  </si>
  <si>
    <t>- Vay dài hạn dùng cho kinh doanh</t>
  </si>
  <si>
    <t>33.01</t>
  </si>
  <si>
    <t>- Vay dài hạn dùng cho đầu tư XDCB</t>
  </si>
  <si>
    <t>33.02</t>
  </si>
  <si>
    <t>- Vay ngắn hạn</t>
  </si>
  <si>
    <t>33.03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</si>
  <si>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</si>
  <si>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</si>
  <si>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</si>
  <si>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</si>
  <si>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</si>
  <si>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</si>
  <si>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</si>
  <si>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</si>
  <si>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Lưu chuyển tiền thuần khác</t>
  </si>
  <si>
    <t>Lưu chuyển tiền thuần từ hoạt động tiết kiệm bưu điện</t>
  </si>
  <si>
    <t>41</t>
  </si>
  <si>
    <t>- Nhận tiền tiết kiệm bưu điện từ khách hàng</t>
  </si>
  <si>
    <t>41.01</t>
  </si>
  <si>
    <t>- Trả tiền gốc cho khách hàng</t>
  </si>
  <si>
    <t>41.02</t>
  </si>
  <si>
    <t>- Chuyển tiền cho quỹ hỗ trợ đầu tư quốc gia (tại VPSC)</t>
  </si>
  <si>
    <t>41.03</t>
  </si>
  <si>
    <t>- Mua công trái từ tiền gửi tiết kiệm của khách hàng tại (VPSC)</t>
  </si>
  <si>
    <t>41.04</t>
  </si>
  <si>
    <t>Lưu chuyển tiền thuần từ hoạt động chuyển tiền</t>
  </si>
  <si>
    <t>42</t>
  </si>
  <si>
    <t>- Tiền nhận chuyển tiền của khách hàng</t>
  </si>
  <si>
    <t>42.01</t>
  </si>
  <si>
    <t>- Tiền chuyển tiền trả cho khách hàng</t>
  </si>
  <si>
    <t>42.02</t>
  </si>
  <si>
    <t>50</t>
  </si>
  <si>
    <t>Lưu chuyển tiền thuần trong kỳ</t>
  </si>
  <si>
    <t>Tiền và tương đương tiền đầu kỳ</t>
  </si>
  <si>
    <t>60</t>
  </si>
  <si>
    <t>Ảnh hưởng của thay đổi tỷ giá hối đoái quy đổi ngoại tệ</t>
  </si>
  <si>
    <t>61</t>
  </si>
  <si>
    <t>Tiền tồn cuối kỳ</t>
  </si>
  <si>
    <t>70</t>
  </si>
  <si>
    <t>Tiền chi để mua sắm, xây dựng TSCĐ và các TS dài hạn khác</t>
  </si>
  <si>
    <t>Tổng Giám đốc</t>
  </si>
  <si>
    <t>MÉu sè B02 - DN</t>
  </si>
  <si>
    <t>Mẫu số B03 - DN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</si>
  <si>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</si>
  <si>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</si>
  <si>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</si>
  <si>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</si>
  <si>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</si>
  <si>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</si>
  <si>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</si>
  <si>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</si>
  <si>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</si>
  <si>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</si>
  <si>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</si>
  <si>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</si>
  <si>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</si>
  <si>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</si>
  <si>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</si>
  <si>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</si>
  <si>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</si>
  <si>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</si>
  <si>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</si>
  <si>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</si>
  <si>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</si>
  <si>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</si>
  <si>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</si>
  <si>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</si>
  <si>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</si>
  <si>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</si>
  <si>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</si>
  <si>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</si>
  <si>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</si>
  <si>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</si>
  <si>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</si>
  <si>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</si>
  <si>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</si>
  <si>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</si>
  <si>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IV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</si>
  <si>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</si>
  <si>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</si>
  <si>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</si>
  <si>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</si>
  <si>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</si>
  <si>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</si>
  <si>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</si>
  <si>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</si>
  <si>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</si>
  <si>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</si>
  <si>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</si>
  <si>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</si>
  <si>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</si>
  <si>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</si>
  <si>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</si>
  <si>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</si>
  <si>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</si>
  <si>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</si>
  <si>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</si>
  <si>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</si>
  <si>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</si>
  <si>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</si>
  <si>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</si>
  <si>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</si>
  <si>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</si>
  <si>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</si>
  <si>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</si>
  <si>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</si>
  <si>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</si>
  <si>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</si>
  <si>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</si>
  <si>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</si>
  <si>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</si>
  <si>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</si>
  <si>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</si>
  <si>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</si>
  <si>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</si>
  <si>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</si>
  <si>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</si>
  <si>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</si>
  <si>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</si>
  <si>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</si>
  <si>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</si>
  <si>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</si>
  <si>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</si>
  <si>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</si>
  <si>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</si>
  <si>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</si>
  <si>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</si>
  <si>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</si>
  <si>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</si>
  <si>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</si>
  <si>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</si>
  <si>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</si>
  <si>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</si>
  <si>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</si>
  <si>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</si>
  <si>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</si>
  <si>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</t>
  </si>
  <si>
    <t xml:space="preserve"> - </t>
  </si>
  <si>
    <t>Sè ®Çu kú</t>
  </si>
  <si>
    <r>
      <t xml:space="preserve">Tiền chi nộp thuế thu nhập DN </t>
    </r>
    <r>
      <rPr>
        <sz val="12"/>
        <rFont val=".VnTime"/>
        <family val="2"/>
      </rPr>
      <t>vµ c¸c kho¶n kh¸c cho NN</t>
    </r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</si>
  <si>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</si>
  <si>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</si>
  <si>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</si>
  <si>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</si>
  <si>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</si>
  <si>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</si>
  <si>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>T¹i ngµy 01/01/2009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</si>
  <si>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</si>
  <si>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</si>
  <si>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</si>
  <si>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</si>
  <si>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T¹i ngµy 01/01/2010</t>
  </si>
  <si>
    <t>T¹i ngµy 31/12/2009</t>
  </si>
  <si>
    <t xml:space="preserve">                                      BÁO CÁO LƯU CHUYỂN TIỀN TỆ</t>
  </si>
  <si>
    <t xml:space="preserve">                                                           (Theo phương pháp trực tiếp)</t>
  </si>
  <si>
    <t>Công ty Cổ phần vận tải và thuê tàu</t>
  </si>
  <si>
    <t>Mẫu số B01 - DN</t>
  </si>
  <si>
    <t>Tài sản</t>
  </si>
  <si>
    <t>Mã số</t>
  </si>
  <si>
    <t xml:space="preserve">A - Tài sản ngắn hạn 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</si>
  <si>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</si>
  <si>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</si>
  <si>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</si>
  <si>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</si>
  <si>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</si>
  <si>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</si>
  <si>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</si>
  <si>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</si>
  <si>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</si>
  <si>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</si>
  <si>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</si>
  <si>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</si>
  <si>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</si>
  <si>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</si>
  <si>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</si>
  <si>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</si>
  <si>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</si>
  <si>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</si>
  <si>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</si>
  <si>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</si>
  <si>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</si>
  <si>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</si>
  <si>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</si>
  <si>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</si>
  <si>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</si>
  <si>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</si>
  <si>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</si>
  <si>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</si>
  <si>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</si>
  <si>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</si>
  <si>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</si>
  <si>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</si>
  <si>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</si>
  <si>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</si>
  <si>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</si>
  <si>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BẢNG CÂN ĐỐI KẾ TOÁN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</si>
  <si>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</si>
  <si>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</si>
  <si>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</si>
  <si>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</si>
  <si>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</si>
  <si>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</si>
  <si>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</si>
  <si>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</si>
  <si>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</si>
  <si>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</si>
  <si>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</si>
  <si>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</si>
  <si>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</si>
  <si>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</si>
  <si>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</si>
  <si>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</si>
  <si>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</si>
  <si>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</si>
  <si>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</si>
  <si>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</si>
  <si>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</si>
  <si>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</si>
  <si>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</si>
  <si>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</si>
  <si>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</si>
  <si>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</si>
  <si>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</si>
  <si>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</si>
  <si>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</si>
  <si>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</si>
  <si>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</si>
  <si>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</si>
  <si>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</si>
  <si>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</si>
  <si>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</si>
  <si>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</si>
  <si>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</si>
  <si>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</si>
  <si>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</si>
  <si>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</si>
  <si>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</si>
  <si>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</si>
  <si>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</si>
  <si>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</si>
  <si>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</si>
  <si>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</si>
  <si>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</si>
  <si>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</si>
  <si>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</si>
  <si>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CÁC CHỈ TIÊU NGOÀI BÀNG CÂN ĐỐI KẾ TOÁN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</si>
  <si>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</si>
  <si>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</si>
  <si>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</si>
  <si>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</si>
  <si>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</si>
  <si>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</si>
  <si>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</si>
  <si>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</si>
  <si>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</si>
  <si>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 xml:space="preserve">BÁO CÁO KẾT QUẢ HOẠT ĐỘNG KINH DOANH 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</si>
  <si>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</si>
  <si>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</si>
  <si>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</si>
  <si>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</si>
  <si>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5. Lợi nhuận gộp về bán hàng và cung cấp dịch vụ:
(20=10-11)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</si>
  <si>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</si>
  <si>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</si>
  <si>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</si>
  <si>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</si>
  <si>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</si>
  <si>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</si>
  <si>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</si>
  <si>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</si>
  <si>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</si>
  <si>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</si>
  <si>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- Lợi nhuận không chịu thuế TNDN</t>
  </si>
  <si>
    <t>- Lợi nhuận chịu thuế TNDN</t>
  </si>
  <si>
    <t>15. Thuế thu nhập doanh nghiệp</t>
  </si>
  <si>
    <t xml:space="preserve">    Người lập biểu                                     Kế toán trưởng</t>
  </si>
  <si>
    <t>Tổng giám đốc</t>
  </si>
  <si>
    <t>Nguyễn Hồng Phúc                                Nguyễn Thanh Thủy</t>
  </si>
  <si>
    <t>CÔNG TY CỔ PHẦN VẬN TẢI VÀ THUÊ TÀU</t>
  </si>
  <si>
    <t>Mẫu số B09 - DN</t>
  </si>
  <si>
    <t>BẢN THUYẾT MINH BÁO CÁO TÀI CHÍNH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</si>
  <si>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</si>
  <si>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</si>
  <si>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</si>
  <si>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</si>
  <si>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</si>
  <si>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</si>
  <si>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</si>
  <si>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</si>
  <si>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</si>
  <si>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</si>
  <si>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</si>
  <si>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</si>
  <si>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</si>
  <si>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</si>
  <si>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</si>
  <si>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</si>
  <si>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</si>
  <si>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</si>
  <si>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</si>
  <si>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</si>
  <si>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</si>
  <si>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</si>
  <si>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</si>
  <si>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</si>
  <si>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</si>
  <si>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</si>
  <si>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</si>
  <si>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</si>
  <si>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</si>
  <si>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</si>
  <si>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</si>
  <si>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</si>
  <si>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</si>
  <si>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</si>
  <si>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</si>
  <si>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</si>
  <si>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</si>
  <si>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</si>
  <si>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</si>
  <si>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</si>
  <si>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</si>
  <si>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</si>
  <si>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</si>
  <si>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</si>
  <si>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</si>
  <si>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</si>
  <si>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</si>
  <si>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</si>
  <si>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</si>
  <si>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</si>
  <si>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</si>
  <si>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</si>
  <si>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</si>
  <si>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</si>
  <si>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</si>
  <si>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</si>
  <si>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</si>
  <si>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</si>
  <si>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</si>
  <si>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</si>
  <si>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</si>
  <si>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</si>
  <si>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</si>
  <si>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</si>
  <si>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</si>
  <si>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</si>
  <si>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</si>
  <si>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</si>
  <si>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</si>
  <si>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</si>
  <si>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</si>
  <si>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</si>
  <si>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</si>
  <si>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</si>
  <si>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</si>
  <si>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</si>
  <si>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</si>
  <si>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</si>
  <si>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</si>
  <si>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</si>
  <si>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</si>
  <si>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</si>
  <si>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</si>
  <si>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</si>
  <si>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</si>
  <si>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</si>
  <si>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</si>
  <si>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</si>
  <si>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</si>
  <si>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</si>
  <si>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</si>
  <si>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</si>
  <si>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</si>
  <si>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</si>
  <si>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</si>
  <si>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</si>
  <si>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</si>
  <si>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</si>
  <si>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</si>
  <si>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</si>
  <si>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</si>
  <si>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</si>
  <si>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</si>
  <si>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</si>
  <si>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</si>
  <si>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</si>
  <si>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</si>
  <si>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</si>
  <si>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</si>
  <si>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</si>
  <si>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</si>
  <si>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</si>
  <si>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</si>
  <si>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</si>
  <si>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</si>
  <si>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</si>
  <si>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</si>
  <si>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</si>
  <si>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</si>
  <si>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</si>
  <si>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</si>
  <si>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</si>
  <si>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</si>
  <si>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</si>
  <si>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</si>
  <si>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</si>
  <si>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</si>
  <si>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</si>
  <si>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</si>
  <si>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</si>
  <si>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</si>
  <si>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</si>
  <si>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</si>
  <si>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</si>
  <si>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</si>
  <si>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</si>
  <si>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</si>
  <si>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</si>
  <si>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</si>
  <si>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</si>
  <si>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</si>
  <si>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</si>
  <si>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</si>
  <si>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</si>
  <si>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</si>
  <si>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</si>
  <si>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</si>
  <si>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</si>
  <si>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</si>
  <si>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</si>
  <si>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</si>
  <si>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</si>
  <si>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</si>
  <si>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</si>
  <si>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</si>
  <si>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</si>
  <si>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</si>
  <si>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</si>
  <si>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</si>
  <si>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</si>
  <si>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</si>
  <si>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Cổ tức phải trả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</si>
  <si>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</si>
  <si>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</si>
  <si>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</si>
  <si>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</si>
  <si>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</si>
  <si>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</si>
  <si>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</si>
  <si>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</si>
  <si>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</si>
  <si>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</si>
  <si>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</si>
  <si>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</si>
  <si>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</si>
  <si>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</si>
  <si>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</si>
  <si>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</si>
  <si>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>24.1 Doanh thu bán hàng vàcung cấp dịch vụ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</si>
  <si>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</si>
  <si>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</si>
  <si>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</si>
  <si>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</si>
  <si>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</si>
  <si>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</si>
  <si>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</si>
  <si>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</si>
  <si>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</si>
  <si>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</si>
  <si>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</si>
  <si>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</si>
  <si>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</si>
  <si>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</si>
  <si>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</si>
  <si>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</si>
  <si>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Kỳ báo cáo đến 30/06/2010</t>
  </si>
  <si>
    <t>30/06/2010</t>
  </si>
  <si>
    <t>Hà Nội, ngày      tháng 07  năm 2010</t>
  </si>
  <si>
    <t xml:space="preserve">Hà Nội, ngày     tháng 07  năm 2010  </t>
  </si>
  <si>
    <t>Quý 2/2010</t>
  </si>
  <si>
    <t>Tổng cộng nguồn vốn</t>
  </si>
  <si>
    <t>16. Lợi nhuận sau thuế thu nhập doanh nghiệp</t>
  </si>
  <si>
    <t>Quý 2 năm 2010</t>
  </si>
  <si>
    <t>Thuyết minh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</si>
  <si>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</si>
  <si>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</si>
  <si>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</si>
  <si>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 xml:space="preserve">                                                     Hà Nội, ngày      tháng 07 năm 2010</t>
  </si>
  <si>
    <t>Lũy kế từ 
đầu năm 2010</t>
  </si>
  <si>
    <t xml:space="preserve">                        Kỳ báo cáo: Cho giai đoạn hoạt động từ ngày 01/01/2010 đến ngày 30/06/2010</t>
  </si>
  <si>
    <t>10. Vốn chủ sở hữu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</si>
  <si>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</si>
  <si>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</si>
  <si>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</si>
  <si>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</si>
  <si>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</si>
  <si>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</si>
  <si>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</si>
  <si>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</si>
  <si>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</si>
  <si>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</si>
  <si>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</si>
  <si>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</si>
  <si>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</si>
  <si>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</si>
  <si>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</si>
  <si>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</si>
  <si>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</si>
  <si>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</si>
  <si>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</si>
  <si>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</si>
  <si>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</si>
  <si>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</si>
  <si>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</si>
  <si>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</si>
  <si>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¸ lỗ chênh lệch tỷ giá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</si>
  <si>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</si>
  <si>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</si>
  <si>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</si>
  <si>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</si>
  <si>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</si>
  <si>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</si>
  <si>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</si>
  <si>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</si>
  <si>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</si>
  <si>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</si>
  <si>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</si>
  <si>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</si>
  <si>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</si>
  <si>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</si>
  <si>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</si>
  <si>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</si>
  <si>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</si>
  <si>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- Lỗ do thanh lý các khoản đầu tư ngắn hạn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</si>
  <si>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</si>
  <si>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</si>
  <si>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</si>
  <si>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</si>
  <si>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</si>
  <si>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</si>
  <si>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</si>
  <si>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</si>
  <si>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</si>
  <si>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</si>
  <si>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</si>
  <si>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</si>
  <si>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Phưong tiện vận tải truyền dãn</t>
  </si>
  <si>
    <t>Nguyên giá¸ TSCĐ hữu hình</t>
  </si>
  <si>
    <t>Số dư đến 30/06/2010</t>
  </si>
  <si>
    <t xml:space="preserve"> - Tại ngày 30/06/2010</t>
  </si>
  <si>
    <t>Số dư đầu năm:</t>
  </si>
  <si>
    <t>Nhãn hiệu hàng hóa</t>
  </si>
  <si>
    <t>Sè d­ ®Õn 30/06/2010</t>
  </si>
  <si>
    <t xml:space="preserve"> - BHYT, BHXH,BHTN</t>
  </si>
  <si>
    <t xml:space="preserve">27. Thuế thu nhập doanh nghiệp phải nộp và lợi nhuận  </t>
  </si>
  <si>
    <t>3. Những thông tin khác ./.</t>
  </si>
  <si>
    <r>
      <t xml:space="preserve">Giải trình nguyên nhân dẫn đến biến động về kết quả kinh doanh giữa kỳ báo cáo 06 tháng đầu năm 2010 so với 06 tháng đầu năm 2009:
-Tổng lợi nhuận kế toán sau thuế thu nhập doanh nghiệp 06 tháng đầu năm 2009: =  </t>
    </r>
    <r>
      <rPr>
        <b/>
        <sz val="12"/>
        <color indexed="8"/>
        <rFont val="Times New Roman"/>
        <family val="1"/>
      </rPr>
      <t xml:space="preserve">6.747.971.679 đ
</t>
    </r>
    <r>
      <rPr>
        <sz val="12"/>
        <color indexed="8"/>
        <rFont val="Times New Roman"/>
        <family val="1"/>
      </rPr>
      <t xml:space="preserve">-Tổng lợi nhuận kế toán sau thuế thu nhập doanh nghiệp 06 tháng đầu năm 2010 =   </t>
    </r>
    <r>
      <rPr>
        <b/>
        <sz val="12"/>
        <color indexed="8"/>
        <rFont val="Times New Roman"/>
        <family val="1"/>
      </rPr>
      <t xml:space="preserve">9.792.887.590 đ
  </t>
    </r>
    <r>
      <rPr>
        <sz val="12"/>
        <color indexed="8"/>
        <rFont val="Times New Roman"/>
        <family val="1"/>
      </rPr>
      <t xml:space="preserve">Như vậy, kết quả sản xuất kinh doanh 06 tháng ĐN năm 2010 tăng so với 06 tháng ĐN 2009 là </t>
    </r>
    <r>
      <rPr>
        <b/>
        <sz val="12"/>
        <color indexed="8"/>
        <rFont val="Times New Roman"/>
        <family val="1"/>
      </rPr>
      <t xml:space="preserve">145,12%.
Công ty xin giải trình như sau:
</t>
    </r>
    <r>
      <rPr>
        <sz val="12"/>
        <color indexed="8"/>
        <rFont val="Times New Roman"/>
        <family val="1"/>
      </rPr>
      <t xml:space="preserve">Kết quả kinh doanh 06 tháng đầu năm 2010 tăng so với 06 tháng đầu năm 2009 chủ yếu do:
</t>
    </r>
    <r>
      <rPr>
        <i/>
        <sz val="12"/>
        <color indexed="8"/>
        <rFont val="Times New Roman"/>
        <family val="1"/>
      </rPr>
      <t xml:space="preserve">Trong kỳ Công ty không có chi phí sửa chữa lớn (lên đà) của đội tàu vận tải biển. </t>
    </r>
  </si>
  <si>
    <t xml:space="preserve">                                  Tổng Giám đốc</t>
  </si>
  <si>
    <t xml:space="preserve">                                  Ngô Xuân Hồng</t>
  </si>
  <si>
    <t>Hà Nội, ngày        tháng  07  năm  2010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</si>
</sst>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</numFmts>
  <fonts count="32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.5"/>
      <name val=".VnTime"/>
      <family val="2"/>
    </font>
    <font>
      <sz val="12.5"/>
      <name val=".VnTime"/>
      <family val="2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i/>
      <sz val="10"/>
      <name val=".VnTime"/>
      <family val="0"/>
    </font>
    <font>
      <b/>
      <sz val="10"/>
      <name val="Times New Roman"/>
      <family val="1"/>
    </font>
    <font>
      <sz val="10"/>
      <color indexed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0" xfId="0" applyNumberFormat="1" applyFill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4" fillId="2" borderId="15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0" xfId="0" applyFont="1" applyBorder="1" applyAlignment="1">
      <alignment horizontal="center"/>
    </xf>
    <xf numFmtId="37" fontId="4" fillId="2" borderId="15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5" fillId="2" borderId="15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wrapText="1"/>
    </xf>
    <xf numFmtId="3" fontId="7" fillId="0" borderId="15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right" vertical="top"/>
    </xf>
    <xf numFmtId="37" fontId="7" fillId="0" borderId="15" xfId="0" applyNumberFormat="1" applyFont="1" applyBorder="1" applyAlignment="1">
      <alignment horizontal="right" vertical="top"/>
    </xf>
    <xf numFmtId="37" fontId="9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4" fontId="3" fillId="0" borderId="0" xfId="0" applyNumberFormat="1" applyFont="1" applyAlignment="1">
      <alignment/>
    </xf>
    <xf numFmtId="3" fontId="14" fillId="2" borderId="1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182" fontId="8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center"/>
    </xf>
    <xf numFmtId="37" fontId="7" fillId="0" borderId="19" xfId="0" applyNumberFormat="1" applyFont="1" applyBorder="1" applyAlignment="1" quotePrefix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4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 quotePrefix="1">
      <alignment/>
    </xf>
    <xf numFmtId="41" fontId="8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21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3" fontId="24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6" fillId="2" borderId="17" xfId="0" applyNumberFormat="1" applyFont="1" applyFill="1" applyBorder="1" applyAlignment="1">
      <alignment horizontal="right"/>
    </xf>
    <xf numFmtId="3" fontId="26" fillId="2" borderId="8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9" fillId="2" borderId="17" xfId="0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3" fontId="26" fillId="2" borderId="15" xfId="0" applyNumberFormat="1" applyFont="1" applyFill="1" applyBorder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19" fillId="2" borderId="15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/>
    </xf>
    <xf numFmtId="3" fontId="19" fillId="2" borderId="0" xfId="0" applyNumberFormat="1" applyFont="1" applyFill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0" fontId="19" fillId="2" borderId="10" xfId="0" applyFont="1" applyFill="1" applyBorder="1" applyAlignment="1">
      <alignment/>
    </xf>
    <xf numFmtId="0" fontId="26" fillId="2" borderId="11" xfId="0" applyFont="1" applyFill="1" applyBorder="1" applyAlignment="1">
      <alignment/>
    </xf>
    <xf numFmtId="3" fontId="26" fillId="2" borderId="9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26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0" fontId="19" fillId="2" borderId="3" xfId="0" applyFont="1" applyFill="1" applyBorder="1" applyAlignment="1">
      <alignment/>
    </xf>
    <xf numFmtId="0" fontId="26" fillId="2" borderId="4" xfId="0" applyFont="1" applyFill="1" applyBorder="1" applyAlignment="1">
      <alignment/>
    </xf>
    <xf numFmtId="3" fontId="26" fillId="2" borderId="4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3" fontId="7" fillId="2" borderId="14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3" fontId="7" fillId="2" borderId="1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3" fontId="8" fillId="2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3" fontId="7" fillId="2" borderId="7" xfId="0" applyNumberFormat="1" applyFont="1" applyFill="1" applyBorder="1" applyAlignment="1" quotePrefix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3" fontId="27" fillId="2" borderId="0" xfId="0" applyNumberFormat="1" applyFont="1" applyFill="1" applyBorder="1" applyAlignment="1">
      <alignment horizontal="right"/>
    </xf>
    <xf numFmtId="0" fontId="21" fillId="2" borderId="0" xfId="0" applyFont="1" applyFill="1" applyAlignment="1">
      <alignment/>
    </xf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175" fontId="8" fillId="0" borderId="15" xfId="15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2" borderId="0" xfId="0" applyFont="1" applyFill="1" applyBorder="1" applyAlignment="1">
      <alignment horizontal="left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5" fontId="8" fillId="0" borderId="9" xfId="15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82" fontId="11" fillId="0" borderId="17" xfId="0" applyNumberFormat="1" applyFont="1" applyBorder="1" applyAlignment="1">
      <alignment horizontal="center" wrapText="1"/>
    </xf>
    <xf numFmtId="0" fontId="25" fillId="2" borderId="0" xfId="0" applyFont="1" applyFill="1" applyBorder="1" applyAlignment="1">
      <alignment/>
    </xf>
    <xf numFmtId="41" fontId="19" fillId="2" borderId="0" xfId="0" applyNumberFormat="1" applyFont="1" applyFill="1" applyBorder="1" applyAlignment="1">
      <alignment horizontal="right"/>
    </xf>
    <xf numFmtId="41" fontId="19" fillId="2" borderId="15" xfId="0" applyNumberFormat="1" applyFont="1" applyFill="1" applyBorder="1" applyAlignment="1">
      <alignment horizontal="right"/>
    </xf>
    <xf numFmtId="41" fontId="25" fillId="2" borderId="2" xfId="0" applyNumberFormat="1" applyFont="1" applyFill="1" applyBorder="1" applyAlignment="1">
      <alignment horizontal="right"/>
    </xf>
    <xf numFmtId="0" fontId="30" fillId="2" borderId="11" xfId="0" applyFont="1" applyFill="1" applyBorder="1" applyAlignment="1">
      <alignment/>
    </xf>
    <xf numFmtId="3" fontId="31" fillId="2" borderId="15" xfId="0" applyNumberFormat="1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182" fontId="8" fillId="2" borderId="14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/>
    </xf>
    <xf numFmtId="182" fontId="8" fillId="2" borderId="7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left"/>
    </xf>
    <xf numFmtId="185" fontId="11" fillId="0" borderId="17" xfId="0" applyNumberFormat="1" applyFont="1" applyBorder="1" applyAlignment="1">
      <alignment horizontal="center" vertical="center" wrapText="1"/>
    </xf>
    <xf numFmtId="185" fontId="7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3" fontId="8" fillId="0" borderId="0" xfId="19" applyNumberFormat="1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3" fontId="8" fillId="2" borderId="7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3" fontId="7" fillId="2" borderId="3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 quotePrefix="1">
      <alignment horizontal="right"/>
    </xf>
    <xf numFmtId="3" fontId="8" fillId="2" borderId="3" xfId="0" applyNumberFormat="1" applyFont="1" applyFill="1" applyBorder="1" applyAlignment="1" quotePrefix="1">
      <alignment horizontal="right"/>
    </xf>
    <xf numFmtId="3" fontId="8" fillId="2" borderId="5" xfId="0" applyNumberFormat="1" applyFont="1" applyFill="1" applyBorder="1" applyAlignment="1" quotePrefix="1">
      <alignment horizontal="right"/>
    </xf>
    <xf numFmtId="3" fontId="16" fillId="2" borderId="1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7" fontId="7" fillId="2" borderId="1" xfId="0" applyNumberFormat="1" applyFont="1" applyFill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7" fontId="7" fillId="2" borderId="10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41" fontId="7" fillId="2" borderId="1" xfId="0" applyNumberFormat="1" applyFont="1" applyFill="1" applyBorder="1" applyAlignment="1">
      <alignment horizontal="right"/>
    </xf>
    <xf numFmtId="41" fontId="7" fillId="2" borderId="2" xfId="0" applyNumberFormat="1" applyFont="1" applyFill="1" applyBorder="1" applyAlignment="1">
      <alignment horizontal="right"/>
    </xf>
    <xf numFmtId="182" fontId="8" fillId="2" borderId="3" xfId="0" applyNumberFormat="1" applyFont="1" applyFill="1" applyBorder="1" applyAlignment="1">
      <alignment horizontal="center"/>
    </xf>
    <xf numFmtId="182" fontId="8" fillId="2" borderId="5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3" fontId="23" fillId="2" borderId="7" xfId="0" applyNumberFormat="1" applyFont="1" applyFill="1" applyBorder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workbookViewId="0" topLeftCell="A1">
      <pane ySplit="8" topLeftCell="BM51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  <col min="6" max="6" width="13.8984375" style="4" hidden="1" customWidth="1"/>
    <col min="7" max="7" width="13.5" style="4" hidden="1" customWidth="1"/>
    <col min="8" max="8" width="14.3984375" style="4" hidden="1" customWidth="1"/>
    <col min="9" max="9" width="16.19921875" style="4" hidden="1" customWidth="1"/>
    <col min="10" max="15" width="0" style="4" hidden="1" customWidth="1"/>
    <col min="16" max="16" width="16" style="0" customWidth="1"/>
    <col min="17" max="18" width="13.5" style="0" bestFit="1" customWidth="1"/>
  </cols>
  <sheetData>
    <row r="1" spans="1:5" ht="15.75">
      <c r="A1" s="119" t="s">
        <v>282</v>
      </c>
      <c r="B1" s="353" t="s">
        <v>283</v>
      </c>
      <c r="C1" s="353"/>
      <c r="D1" s="353"/>
      <c r="E1" s="353"/>
    </row>
    <row r="2" spans="1:5" ht="15.75">
      <c r="A2" s="73" t="s">
        <v>12</v>
      </c>
      <c r="B2" s="73"/>
      <c r="C2" s="84"/>
      <c r="D2" s="73"/>
      <c r="E2" s="73"/>
    </row>
    <row r="3" spans="1:5" ht="22.5">
      <c r="A3" s="356" t="s">
        <v>322</v>
      </c>
      <c r="B3" s="356"/>
      <c r="C3" s="356"/>
      <c r="D3" s="356"/>
      <c r="E3" s="356"/>
    </row>
    <row r="4" spans="1:5" ht="15.75">
      <c r="A4" s="357" t="s">
        <v>602</v>
      </c>
      <c r="B4" s="357"/>
      <c r="C4" s="357"/>
      <c r="D4" s="357"/>
      <c r="E4" s="357"/>
    </row>
    <row r="5" spans="1:5" ht="15.75">
      <c r="A5" s="73"/>
      <c r="B5" s="73"/>
      <c r="C5" s="358"/>
      <c r="D5" s="358"/>
      <c r="E5" s="358"/>
    </row>
    <row r="6" spans="1:5" ht="15.75">
      <c r="A6" s="73"/>
      <c r="B6" s="73"/>
      <c r="C6" s="354" t="s">
        <v>13</v>
      </c>
      <c r="D6" s="354"/>
      <c r="E6" s="354"/>
    </row>
    <row r="7" spans="1:16" ht="15.75">
      <c r="A7" s="121" t="s">
        <v>284</v>
      </c>
      <c r="B7" s="122" t="s">
        <v>285</v>
      </c>
      <c r="C7" s="122" t="s">
        <v>205</v>
      </c>
      <c r="D7" s="123" t="s">
        <v>603</v>
      </c>
      <c r="E7" s="124">
        <v>40179</v>
      </c>
      <c r="P7" s="6"/>
    </row>
    <row r="8" spans="1:5" ht="15.75">
      <c r="A8" s="125">
        <v>1</v>
      </c>
      <c r="B8" s="125">
        <v>2</v>
      </c>
      <c r="C8" s="125">
        <v>3</v>
      </c>
      <c r="D8" s="125">
        <v>4</v>
      </c>
      <c r="E8" s="125">
        <v>5</v>
      </c>
    </row>
    <row r="9" spans="1:5" ht="15.75">
      <c r="A9" s="181" t="s">
        <v>286</v>
      </c>
      <c r="B9" s="126">
        <v>100</v>
      </c>
      <c r="C9" s="127"/>
      <c r="D9" s="128">
        <f>D10+D13+D16+D23+D26</f>
        <v>97602889750</v>
      </c>
      <c r="E9" s="128">
        <f>E10+E13+E16+E23+E26</f>
        <v>117829347155</v>
      </c>
    </row>
    <row r="10" spans="1:5" ht="15.75">
      <c r="A10" s="129" t="s">
        <v>287</v>
      </c>
      <c r="B10" s="130">
        <v>110</v>
      </c>
      <c r="C10" s="131"/>
      <c r="D10" s="132">
        <f>SUM(D11+D12)</f>
        <v>54802999041</v>
      </c>
      <c r="E10" s="132">
        <f>SUM(E11+E12)</f>
        <v>78953314610</v>
      </c>
    </row>
    <row r="11" spans="1:5" ht="15.75">
      <c r="A11" s="133" t="s">
        <v>288</v>
      </c>
      <c r="B11" s="134">
        <v>111</v>
      </c>
      <c r="C11" s="135">
        <v>1</v>
      </c>
      <c r="D11" s="136">
        <f>1211145523+53591853518</f>
        <v>54802999041</v>
      </c>
      <c r="E11" s="136">
        <v>78953314610</v>
      </c>
    </row>
    <row r="12" spans="1:5" ht="15.75">
      <c r="A12" s="133" t="s">
        <v>289</v>
      </c>
      <c r="B12" s="134">
        <v>112</v>
      </c>
      <c r="C12" s="135"/>
      <c r="D12" s="136"/>
      <c r="E12" s="136"/>
    </row>
    <row r="13" spans="1:5" ht="15.75">
      <c r="A13" s="129" t="s">
        <v>290</v>
      </c>
      <c r="B13" s="130">
        <v>120</v>
      </c>
      <c r="C13" s="131"/>
      <c r="D13" s="132">
        <f>SUM(D14:D15)</f>
        <v>0</v>
      </c>
      <c r="E13" s="132">
        <f>SUM(E14:E15)</f>
        <v>0</v>
      </c>
    </row>
    <row r="14" spans="1:5" ht="15.75">
      <c r="A14" s="133" t="s">
        <v>291</v>
      </c>
      <c r="B14" s="134">
        <v>121</v>
      </c>
      <c r="C14" s="135">
        <v>2</v>
      </c>
      <c r="D14" s="136"/>
      <c r="E14" s="136"/>
    </row>
    <row r="15" spans="1:5" ht="15.75">
      <c r="A15" s="133" t="s">
        <v>292</v>
      </c>
      <c r="B15" s="134">
        <v>129</v>
      </c>
      <c r="C15" s="135"/>
      <c r="D15" s="136"/>
      <c r="E15" s="136"/>
    </row>
    <row r="16" spans="1:5" ht="15.75">
      <c r="A16" s="129" t="s">
        <v>293</v>
      </c>
      <c r="B16" s="130">
        <v>130</v>
      </c>
      <c r="C16" s="131"/>
      <c r="D16" s="132">
        <f>SUM(D17:D22)</f>
        <v>30637145756</v>
      </c>
      <c r="E16" s="132">
        <f>SUM(E17:E22)</f>
        <v>30887241236</v>
      </c>
    </row>
    <row r="17" spans="1:5" ht="15.75">
      <c r="A17" s="133" t="s">
        <v>294</v>
      </c>
      <c r="B17" s="134">
        <v>131</v>
      </c>
      <c r="C17" s="135">
        <v>3</v>
      </c>
      <c r="D17" s="137">
        <v>14674601928</v>
      </c>
      <c r="E17" s="136">
        <v>12625593915</v>
      </c>
    </row>
    <row r="18" spans="1:5" ht="15.75">
      <c r="A18" s="133" t="s">
        <v>295</v>
      </c>
      <c r="B18" s="134">
        <v>132</v>
      </c>
      <c r="C18" s="135">
        <v>3</v>
      </c>
      <c r="D18" s="137">
        <f>9232455421</f>
        <v>9232455421</v>
      </c>
      <c r="E18" s="136">
        <v>8007435810</v>
      </c>
    </row>
    <row r="19" spans="1:5" ht="15.75">
      <c r="A19" s="133" t="s">
        <v>296</v>
      </c>
      <c r="B19" s="134">
        <v>133</v>
      </c>
      <c r="C19" s="135"/>
      <c r="D19" s="137"/>
      <c r="E19" s="136"/>
    </row>
    <row r="20" spans="1:5" ht="15.75">
      <c r="A20" s="133" t="s">
        <v>297</v>
      </c>
      <c r="B20" s="134">
        <v>134</v>
      </c>
      <c r="C20" s="135"/>
      <c r="D20" s="137"/>
      <c r="E20" s="136"/>
    </row>
    <row r="21" spans="1:5" ht="15.75">
      <c r="A21" s="133" t="s">
        <v>298</v>
      </c>
      <c r="B21" s="134">
        <v>135</v>
      </c>
      <c r="C21" s="135">
        <v>3</v>
      </c>
      <c r="D21" s="137">
        <f>9339757614-2430264394+35045187</f>
        <v>6944538407</v>
      </c>
      <c r="E21" s="136">
        <v>10468661511</v>
      </c>
    </row>
    <row r="22" spans="1:5" ht="15.75">
      <c r="A22" s="133" t="s">
        <v>299</v>
      </c>
      <c r="B22" s="134">
        <v>139</v>
      </c>
      <c r="C22" s="135">
        <v>3</v>
      </c>
      <c r="D22" s="138">
        <v>-214450000</v>
      </c>
      <c r="E22" s="139">
        <v>-214450000</v>
      </c>
    </row>
    <row r="23" spans="1:5" ht="15.75">
      <c r="A23" s="129" t="s">
        <v>300</v>
      </c>
      <c r="B23" s="130">
        <v>140</v>
      </c>
      <c r="C23" s="131"/>
      <c r="D23" s="140">
        <f>SUM(D24:D25)</f>
        <v>0</v>
      </c>
      <c r="E23" s="140">
        <f>SUM(E24:E25)</f>
        <v>0</v>
      </c>
    </row>
    <row r="24" spans="1:5" ht="15.75">
      <c r="A24" s="133" t="s">
        <v>301</v>
      </c>
      <c r="B24" s="134">
        <v>141</v>
      </c>
      <c r="C24" s="135"/>
      <c r="D24" s="136"/>
      <c r="E24" s="136"/>
    </row>
    <row r="25" spans="1:5" ht="15.75">
      <c r="A25" s="133" t="s">
        <v>302</v>
      </c>
      <c r="B25" s="134">
        <v>149</v>
      </c>
      <c r="C25" s="135"/>
      <c r="D25" s="138"/>
      <c r="E25" s="138"/>
    </row>
    <row r="26" spans="1:5" ht="15.75">
      <c r="A26" s="141" t="s">
        <v>303</v>
      </c>
      <c r="B26" s="142">
        <v>150</v>
      </c>
      <c r="C26" s="143"/>
      <c r="D26" s="144">
        <f>SUM(D27:D30)</f>
        <v>12162744953</v>
      </c>
      <c r="E26" s="144">
        <f>SUM(E27:E30)</f>
        <v>7988791309</v>
      </c>
    </row>
    <row r="27" spans="1:5" ht="15.75">
      <c r="A27" s="133" t="s">
        <v>304</v>
      </c>
      <c r="B27" s="134">
        <v>151</v>
      </c>
      <c r="C27" s="135"/>
      <c r="D27" s="136">
        <v>5447056687</v>
      </c>
      <c r="E27" s="136">
        <v>1926854609</v>
      </c>
    </row>
    <row r="28" spans="1:5" ht="15.75">
      <c r="A28" s="133" t="s">
        <v>305</v>
      </c>
      <c r="B28" s="134">
        <v>152</v>
      </c>
      <c r="C28" s="135">
        <v>4</v>
      </c>
      <c r="D28" s="137">
        <f>26104028+7128357744-4213661256</f>
        <v>2940800516</v>
      </c>
      <c r="E28" s="136">
        <v>2541751527</v>
      </c>
    </row>
    <row r="29" spans="1:5" ht="15.75">
      <c r="A29" s="133" t="s">
        <v>306</v>
      </c>
      <c r="B29" s="134">
        <v>154</v>
      </c>
      <c r="C29" s="135">
        <v>4</v>
      </c>
      <c r="D29" s="136"/>
      <c r="E29" s="136"/>
    </row>
    <row r="30" spans="1:7" ht="15.75">
      <c r="A30" s="133" t="s">
        <v>307</v>
      </c>
      <c r="B30" s="134">
        <v>158</v>
      </c>
      <c r="C30" s="135">
        <v>3</v>
      </c>
      <c r="D30" s="136">
        <f>3572351626+202536124</f>
        <v>3774887750</v>
      </c>
      <c r="E30" s="136">
        <v>3520185173</v>
      </c>
      <c r="G30" s="10"/>
    </row>
    <row r="31" spans="1:5" ht="15.75">
      <c r="A31" s="133"/>
      <c r="B31" s="134"/>
      <c r="C31" s="135"/>
      <c r="D31" s="136"/>
      <c r="E31" s="136"/>
    </row>
    <row r="32" spans="1:5" ht="15.75">
      <c r="A32" s="129" t="s">
        <v>308</v>
      </c>
      <c r="B32" s="130">
        <v>200</v>
      </c>
      <c r="C32" s="131"/>
      <c r="D32" s="132">
        <f>D33+D38+D49+D52+D57</f>
        <v>339847639732</v>
      </c>
      <c r="E32" s="132">
        <f>E33+E38+E49+E52+E57</f>
        <v>343824125323</v>
      </c>
    </row>
    <row r="33" spans="1:15" s="3" customFormat="1" ht="15.75">
      <c r="A33" s="129" t="s">
        <v>309</v>
      </c>
      <c r="B33" s="130">
        <v>210</v>
      </c>
      <c r="C33" s="131"/>
      <c r="D33" s="132">
        <f>SUM(D34:D37)</f>
        <v>0</v>
      </c>
      <c r="E33" s="132">
        <f>SUM(E34:E37)</f>
        <v>0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5" ht="15.75">
      <c r="A34" s="133" t="s">
        <v>310</v>
      </c>
      <c r="B34" s="134">
        <v>211</v>
      </c>
      <c r="C34" s="135"/>
      <c r="D34" s="136"/>
      <c r="E34" s="136"/>
    </row>
    <row r="35" spans="1:5" ht="15.75">
      <c r="A35" s="133" t="s">
        <v>311</v>
      </c>
      <c r="B35" s="134">
        <v>212</v>
      </c>
      <c r="C35" s="135"/>
      <c r="D35" s="136"/>
      <c r="E35" s="136"/>
    </row>
    <row r="36" spans="1:5" ht="15.75">
      <c r="A36" s="133" t="s">
        <v>312</v>
      </c>
      <c r="B36" s="134">
        <v>213</v>
      </c>
      <c r="C36" s="135"/>
      <c r="D36" s="136"/>
      <c r="E36" s="136"/>
    </row>
    <row r="37" spans="1:5" ht="15.75">
      <c r="A37" s="133" t="s">
        <v>313</v>
      </c>
      <c r="B37" s="134">
        <v>219</v>
      </c>
      <c r="C37" s="135"/>
      <c r="D37" s="136"/>
      <c r="E37" s="136"/>
    </row>
    <row r="38" spans="1:5" ht="15.75">
      <c r="A38" s="129" t="s">
        <v>314</v>
      </c>
      <c r="B38" s="130">
        <v>220</v>
      </c>
      <c r="C38" s="131"/>
      <c r="D38" s="132">
        <f>D39+D42+D45+D48</f>
        <v>296515249665</v>
      </c>
      <c r="E38" s="132">
        <f>E39+E42+E45+E48</f>
        <v>310950559823</v>
      </c>
    </row>
    <row r="39" spans="1:5" ht="15.75">
      <c r="A39" s="133" t="s">
        <v>315</v>
      </c>
      <c r="B39" s="134">
        <v>221</v>
      </c>
      <c r="C39" s="135">
        <v>7</v>
      </c>
      <c r="D39" s="136">
        <f>D40+D41</f>
        <v>266403718021</v>
      </c>
      <c r="E39" s="136">
        <f>E40+E41</f>
        <v>281102102334</v>
      </c>
    </row>
    <row r="40" spans="1:5" ht="15.75">
      <c r="A40" s="133" t="s">
        <v>316</v>
      </c>
      <c r="B40" s="134">
        <v>222</v>
      </c>
      <c r="C40" s="135"/>
      <c r="D40" s="136">
        <v>398010114981</v>
      </c>
      <c r="E40" s="136">
        <v>397863677254</v>
      </c>
    </row>
    <row r="41" spans="1:5" ht="15.75">
      <c r="A41" s="133" t="s">
        <v>317</v>
      </c>
      <c r="B41" s="134">
        <v>223</v>
      </c>
      <c r="C41" s="145"/>
      <c r="D41" s="146">
        <v>-131606396960</v>
      </c>
      <c r="E41" s="146">
        <v>-116761574920</v>
      </c>
    </row>
    <row r="42" spans="1:5" ht="15.75">
      <c r="A42" s="133" t="s">
        <v>318</v>
      </c>
      <c r="B42" s="134">
        <v>224</v>
      </c>
      <c r="C42" s="135">
        <v>8</v>
      </c>
      <c r="D42" s="136"/>
      <c r="E42" s="136">
        <f>E43+E44</f>
        <v>0</v>
      </c>
    </row>
    <row r="43" spans="1:5" ht="15.75">
      <c r="A43" s="133" t="s">
        <v>316</v>
      </c>
      <c r="B43" s="134">
        <v>225</v>
      </c>
      <c r="C43" s="135"/>
      <c r="D43" s="136"/>
      <c r="E43" s="136"/>
    </row>
    <row r="44" spans="1:5" ht="15.75">
      <c r="A44" s="133" t="s">
        <v>317</v>
      </c>
      <c r="B44" s="134">
        <v>226</v>
      </c>
      <c r="C44" s="135"/>
      <c r="D44" s="136"/>
      <c r="E44" s="136"/>
    </row>
    <row r="45" spans="1:5" ht="15.75">
      <c r="A45" s="133" t="s">
        <v>319</v>
      </c>
      <c r="B45" s="134">
        <v>227</v>
      </c>
      <c r="C45" s="135">
        <v>9</v>
      </c>
      <c r="D45" s="136">
        <f>D46+D47</f>
        <v>20684697914</v>
      </c>
      <c r="E45" s="136">
        <f>E46+E47</f>
        <v>20684697914</v>
      </c>
    </row>
    <row r="46" spans="1:5" ht="15.75">
      <c r="A46" s="133" t="s">
        <v>316</v>
      </c>
      <c r="B46" s="134">
        <v>228</v>
      </c>
      <c r="C46" s="135"/>
      <c r="D46" s="136">
        <v>20684697914</v>
      </c>
      <c r="E46" s="136">
        <v>20684697914</v>
      </c>
    </row>
    <row r="47" spans="1:5" ht="15.75">
      <c r="A47" s="133" t="s">
        <v>317</v>
      </c>
      <c r="B47" s="134">
        <v>229</v>
      </c>
      <c r="C47" s="135"/>
      <c r="D47" s="138"/>
      <c r="E47" s="138"/>
    </row>
    <row r="48" spans="1:5" ht="15.75">
      <c r="A48" s="133" t="s">
        <v>320</v>
      </c>
      <c r="B48" s="134">
        <v>230</v>
      </c>
      <c r="C48" s="135">
        <v>6</v>
      </c>
      <c r="D48" s="137">
        <f>9163759575+263074155</f>
        <v>9426833730</v>
      </c>
      <c r="E48" s="136">
        <v>9163759575</v>
      </c>
    </row>
    <row r="49" spans="1:5" ht="21" customHeight="1">
      <c r="A49" s="129" t="s">
        <v>321</v>
      </c>
      <c r="B49" s="130">
        <v>240</v>
      </c>
      <c r="C49" s="135">
        <v>11</v>
      </c>
      <c r="D49" s="132">
        <f>D50+D51</f>
        <v>0</v>
      </c>
      <c r="E49" s="132">
        <f>E50+E51</f>
        <v>0</v>
      </c>
    </row>
    <row r="50" spans="1:5" ht="15.75">
      <c r="A50" s="133" t="s">
        <v>316</v>
      </c>
      <c r="B50" s="134">
        <v>241</v>
      </c>
      <c r="C50" s="135"/>
      <c r="D50" s="136"/>
      <c r="E50" s="136"/>
    </row>
    <row r="51" spans="1:5" ht="15.75">
      <c r="A51" s="133" t="s">
        <v>323</v>
      </c>
      <c r="B51" s="134">
        <v>242</v>
      </c>
      <c r="C51" s="135"/>
      <c r="D51" s="136"/>
      <c r="E51" s="136"/>
    </row>
    <row r="52" spans="1:5" ht="15.75">
      <c r="A52" s="129" t="s">
        <v>324</v>
      </c>
      <c r="B52" s="130">
        <v>250</v>
      </c>
      <c r="C52" s="135">
        <v>12</v>
      </c>
      <c r="D52" s="132">
        <f>SUM(D53:D56)</f>
        <v>43094360109</v>
      </c>
      <c r="E52" s="132">
        <f>SUM(E53:E56)</f>
        <v>32442960109</v>
      </c>
    </row>
    <row r="53" spans="1:5" ht="15.75">
      <c r="A53" s="133" t="s">
        <v>325</v>
      </c>
      <c r="B53" s="134">
        <v>251</v>
      </c>
      <c r="C53" s="135"/>
      <c r="D53" s="136">
        <v>25959218000</v>
      </c>
      <c r="E53" s="136">
        <v>6257818000</v>
      </c>
    </row>
    <row r="54" spans="1:15" s="6" customFormat="1" ht="15.75">
      <c r="A54" s="133" t="s">
        <v>326</v>
      </c>
      <c r="B54" s="134">
        <v>252</v>
      </c>
      <c r="C54" s="135"/>
      <c r="D54" s="136">
        <f>3268642109+5681130000</f>
        <v>8949772109</v>
      </c>
      <c r="E54" s="136">
        <v>18099772109</v>
      </c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5" ht="15.75">
      <c r="A55" s="133" t="s">
        <v>327</v>
      </c>
      <c r="B55" s="134">
        <v>258</v>
      </c>
      <c r="C55" s="135"/>
      <c r="D55" s="136">
        <v>8600000000</v>
      </c>
      <c r="E55" s="136">
        <v>8500000000</v>
      </c>
    </row>
    <row r="56" spans="1:15" s="6" customFormat="1" ht="15" customHeight="1">
      <c r="A56" s="133" t="s">
        <v>328</v>
      </c>
      <c r="B56" s="134">
        <v>259</v>
      </c>
      <c r="C56" s="135"/>
      <c r="D56" s="146">
        <v>-414630000</v>
      </c>
      <c r="E56" s="146">
        <v>-414630000</v>
      </c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3" customFormat="1" ht="15" customHeight="1">
      <c r="A57" s="147" t="s">
        <v>329</v>
      </c>
      <c r="B57" s="148">
        <v>260</v>
      </c>
      <c r="C57" s="149"/>
      <c r="D57" s="150">
        <f>SUM(D58:D60)</f>
        <v>238029958</v>
      </c>
      <c r="E57" s="150">
        <f>SUM(E58:E60)</f>
        <v>430605391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s="6" customFormat="1" ht="15" customHeight="1">
      <c r="A58" s="151" t="s">
        <v>330</v>
      </c>
      <c r="B58" s="152">
        <v>261</v>
      </c>
      <c r="C58" s="153">
        <v>13</v>
      </c>
      <c r="D58" s="154">
        <v>238029958</v>
      </c>
      <c r="E58" s="154">
        <v>430605391</v>
      </c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s="6" customFormat="1" ht="15" customHeight="1">
      <c r="A59" s="151" t="s">
        <v>331</v>
      </c>
      <c r="B59" s="152">
        <v>262</v>
      </c>
      <c r="C59" s="153">
        <v>14</v>
      </c>
      <c r="D59" s="154"/>
      <c r="E59" s="154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5" ht="15.75">
      <c r="A60" s="155" t="s">
        <v>332</v>
      </c>
      <c r="B60" s="156">
        <v>268</v>
      </c>
      <c r="C60" s="157"/>
      <c r="D60" s="158"/>
      <c r="E60" s="158"/>
    </row>
    <row r="61" spans="1:5" ht="15.75">
      <c r="A61" s="159" t="s">
        <v>333</v>
      </c>
      <c r="B61" s="159">
        <v>270</v>
      </c>
      <c r="C61" s="160"/>
      <c r="D61" s="161">
        <f>D9+D32</f>
        <v>437450529482</v>
      </c>
      <c r="E61" s="161">
        <f>E9+E32</f>
        <v>461653472478</v>
      </c>
    </row>
    <row r="62" spans="1:5" ht="15.75">
      <c r="A62" s="73"/>
      <c r="B62" s="84"/>
      <c r="C62" s="106"/>
      <c r="D62" s="162"/>
      <c r="E62" s="162"/>
    </row>
    <row r="63" spans="1:5" ht="15.75">
      <c r="A63" s="159" t="s">
        <v>334</v>
      </c>
      <c r="B63" s="163" t="s">
        <v>285</v>
      </c>
      <c r="C63" s="164" t="s">
        <v>205</v>
      </c>
      <c r="D63" s="165" t="s">
        <v>603</v>
      </c>
      <c r="E63" s="124">
        <v>40179</v>
      </c>
    </row>
    <row r="64" spans="1:5" ht="15.75">
      <c r="A64" s="181" t="s">
        <v>335</v>
      </c>
      <c r="B64" s="126">
        <v>300</v>
      </c>
      <c r="C64" s="127"/>
      <c r="D64" s="128">
        <f>D65+D76</f>
        <v>241744943245</v>
      </c>
      <c r="E64" s="128">
        <f>E65+E76</f>
        <v>265919450625</v>
      </c>
    </row>
    <row r="65" spans="1:5" ht="15.75">
      <c r="A65" s="129" t="s">
        <v>336</v>
      </c>
      <c r="B65" s="130">
        <v>310</v>
      </c>
      <c r="C65" s="131"/>
      <c r="D65" s="132">
        <f>SUM(D66:D75)</f>
        <v>95803046800</v>
      </c>
      <c r="E65" s="132">
        <f>SUM(E66:E75)</f>
        <v>122198226055</v>
      </c>
    </row>
    <row r="66" spans="1:5" ht="15.75">
      <c r="A66" s="133" t="s">
        <v>337</v>
      </c>
      <c r="B66" s="134">
        <v>311</v>
      </c>
      <c r="C66" s="135">
        <v>15</v>
      </c>
      <c r="D66" s="137">
        <f>28802392400-13470665200</f>
        <v>15331727200</v>
      </c>
      <c r="E66" s="136">
        <v>42139820800</v>
      </c>
    </row>
    <row r="67" spans="1:5" ht="15.75">
      <c r="A67" s="133" t="s">
        <v>338</v>
      </c>
      <c r="B67" s="134">
        <v>312</v>
      </c>
      <c r="C67" s="135">
        <v>16</v>
      </c>
      <c r="D67" s="137">
        <v>29286986375</v>
      </c>
      <c r="E67" s="137">
        <v>24780365086</v>
      </c>
    </row>
    <row r="68" spans="1:5" ht="15.75">
      <c r="A68" s="133" t="s">
        <v>339</v>
      </c>
      <c r="B68" s="134">
        <v>313</v>
      </c>
      <c r="C68" s="135">
        <v>16</v>
      </c>
      <c r="D68" s="137">
        <v>2111997302</v>
      </c>
      <c r="E68" s="137">
        <v>2541906237</v>
      </c>
    </row>
    <row r="69" spans="1:5" ht="15.75">
      <c r="A69" s="133" t="s">
        <v>340</v>
      </c>
      <c r="B69" s="134">
        <v>314</v>
      </c>
      <c r="C69" s="135">
        <v>17</v>
      </c>
      <c r="D69" s="137">
        <f>3068462344+30197156+6039137110-639046-1744595531-61025403-25315750</f>
        <v>7306220880</v>
      </c>
      <c r="E69" s="137">
        <v>7790102603</v>
      </c>
    </row>
    <row r="70" spans="1:5" ht="15.75">
      <c r="A70" s="133" t="s">
        <v>341</v>
      </c>
      <c r="B70" s="134">
        <v>315</v>
      </c>
      <c r="C70" s="135"/>
      <c r="D70" s="166">
        <f>7481700920-1515042816</f>
        <v>5966658104</v>
      </c>
      <c r="E70" s="166">
        <v>13211862331</v>
      </c>
    </row>
    <row r="71" spans="1:5" ht="15.75">
      <c r="A71" s="133" t="s">
        <v>342</v>
      </c>
      <c r="B71" s="134">
        <v>316</v>
      </c>
      <c r="C71" s="135">
        <v>18</v>
      </c>
      <c r="D71" s="136">
        <v>805577852</v>
      </c>
      <c r="E71" s="136">
        <v>154928611</v>
      </c>
    </row>
    <row r="72" spans="1:5" ht="15.75">
      <c r="A72" s="133" t="s">
        <v>343</v>
      </c>
      <c r="B72" s="134">
        <v>317</v>
      </c>
      <c r="C72" s="135"/>
      <c r="D72" s="136"/>
      <c r="E72" s="136"/>
    </row>
    <row r="73" spans="1:5" ht="15.75">
      <c r="A73" s="133" t="s">
        <v>344</v>
      </c>
      <c r="B73" s="134">
        <v>318</v>
      </c>
      <c r="C73" s="135"/>
      <c r="D73" s="136"/>
      <c r="E73" s="136"/>
    </row>
    <row r="74" spans="1:6" ht="15.75">
      <c r="A74" s="133" t="s">
        <v>345</v>
      </c>
      <c r="B74" s="134">
        <v>319</v>
      </c>
      <c r="C74" s="135">
        <v>19</v>
      </c>
      <c r="D74" s="137">
        <f>61272829312-12425365101-12544787549-2274597818</f>
        <v>34028078844</v>
      </c>
      <c r="E74" s="136">
        <v>30623023387</v>
      </c>
      <c r="F74" s="4" t="s">
        <v>10</v>
      </c>
    </row>
    <row r="75" spans="1:18" ht="15.75">
      <c r="A75" s="167" t="s">
        <v>346</v>
      </c>
      <c r="B75" s="168">
        <v>323</v>
      </c>
      <c r="C75" s="135"/>
      <c r="D75" s="136">
        <f>982374292-16574049</f>
        <v>965800243</v>
      </c>
      <c r="E75" s="136">
        <v>956217000</v>
      </c>
      <c r="Q75" s="4"/>
      <c r="R75" s="4"/>
    </row>
    <row r="76" spans="1:18" ht="15.75">
      <c r="A76" s="129" t="s">
        <v>347</v>
      </c>
      <c r="B76" s="130">
        <v>330</v>
      </c>
      <c r="C76" s="131"/>
      <c r="D76" s="132">
        <f>D80+D82+D84</f>
        <v>145941896445</v>
      </c>
      <c r="E76" s="132">
        <f>E80</f>
        <v>143721224570</v>
      </c>
      <c r="Q76" s="4"/>
      <c r="R76" s="4"/>
    </row>
    <row r="77" spans="1:18" ht="15.75">
      <c r="A77" s="133" t="s">
        <v>348</v>
      </c>
      <c r="B77" s="134">
        <v>331</v>
      </c>
      <c r="C77" s="135"/>
      <c r="D77" s="136"/>
      <c r="E77" s="136"/>
      <c r="Q77" s="4"/>
      <c r="R77" s="4"/>
    </row>
    <row r="78" spans="1:5" ht="15.75">
      <c r="A78" s="133" t="s">
        <v>349</v>
      </c>
      <c r="B78" s="134">
        <v>332</v>
      </c>
      <c r="C78" s="135">
        <v>20</v>
      </c>
      <c r="D78" s="136"/>
      <c r="E78" s="136"/>
    </row>
    <row r="79" spans="1:5" ht="15.75">
      <c r="A79" s="133" t="s">
        <v>350</v>
      </c>
      <c r="B79" s="134">
        <v>333</v>
      </c>
      <c r="C79" s="135"/>
      <c r="D79" s="136"/>
      <c r="E79" s="136"/>
    </row>
    <row r="80" spans="1:15" s="6" customFormat="1" ht="15.75">
      <c r="A80" s="133" t="s">
        <v>351</v>
      </c>
      <c r="B80" s="134">
        <v>334</v>
      </c>
      <c r="C80" s="135">
        <v>21</v>
      </c>
      <c r="D80" s="137">
        <f>143721224570</f>
        <v>143721224570</v>
      </c>
      <c r="E80" s="136">
        <v>143721224570</v>
      </c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5" ht="15.75">
      <c r="A81" s="133" t="s">
        <v>352</v>
      </c>
      <c r="B81" s="134">
        <v>335</v>
      </c>
      <c r="C81" s="135"/>
      <c r="D81" s="136"/>
      <c r="E81" s="136"/>
    </row>
    <row r="82" spans="1:5" ht="15.75">
      <c r="A82" s="133" t="s">
        <v>353</v>
      </c>
      <c r="B82" s="134">
        <v>336</v>
      </c>
      <c r="C82" s="135"/>
      <c r="D82" s="138">
        <f>11247967-65173910</f>
        <v>-53925943</v>
      </c>
      <c r="E82" s="136"/>
    </row>
    <row r="83" spans="1:5" ht="15.75">
      <c r="A83" s="133" t="s">
        <v>354</v>
      </c>
      <c r="B83" s="134">
        <v>337</v>
      </c>
      <c r="C83" s="135"/>
      <c r="D83" s="136"/>
      <c r="E83" s="136"/>
    </row>
    <row r="84" spans="1:5" ht="15.75">
      <c r="A84" s="167" t="s">
        <v>355</v>
      </c>
      <c r="B84" s="168">
        <v>338</v>
      </c>
      <c r="C84" s="135"/>
      <c r="D84" s="136">
        <v>2274597818</v>
      </c>
      <c r="E84" s="136"/>
    </row>
    <row r="85" spans="1:5" ht="15.75">
      <c r="A85" s="129" t="s">
        <v>356</v>
      </c>
      <c r="B85" s="130">
        <v>400</v>
      </c>
      <c r="C85" s="131"/>
      <c r="D85" s="132">
        <f>D86+D98</f>
        <v>195705586237</v>
      </c>
      <c r="E85" s="132">
        <f>E86+E98</f>
        <v>195734021853</v>
      </c>
    </row>
    <row r="86" spans="1:5" ht="15.75">
      <c r="A86" s="129" t="s">
        <v>357</v>
      </c>
      <c r="B86" s="130">
        <v>410</v>
      </c>
      <c r="C86" s="131">
        <v>10</v>
      </c>
      <c r="D86" s="132">
        <f>SUM(D87:D95)</f>
        <v>195705586237</v>
      </c>
      <c r="E86" s="132">
        <f>SUM(E87:E95)</f>
        <v>195734021853</v>
      </c>
    </row>
    <row r="87" spans="1:18" ht="15.75">
      <c r="A87" s="133" t="s">
        <v>358</v>
      </c>
      <c r="B87" s="134">
        <v>411</v>
      </c>
      <c r="C87" s="135">
        <v>10</v>
      </c>
      <c r="D87" s="136">
        <v>150000000000</v>
      </c>
      <c r="E87" s="136">
        <v>150000000000</v>
      </c>
      <c r="F87" s="4">
        <f>E87-D87</f>
        <v>0</v>
      </c>
      <c r="P87" s="58"/>
      <c r="Q87" s="3"/>
      <c r="R87" s="3"/>
    </row>
    <row r="88" spans="1:5" ht="15.75">
      <c r="A88" s="133" t="s">
        <v>359</v>
      </c>
      <c r="B88" s="134">
        <v>412</v>
      </c>
      <c r="C88" s="135"/>
      <c r="D88" s="136"/>
      <c r="E88" s="136"/>
    </row>
    <row r="89" spans="1:5" ht="15.75">
      <c r="A89" s="133" t="s">
        <v>360</v>
      </c>
      <c r="B89" s="134">
        <v>413</v>
      </c>
      <c r="C89" s="135"/>
      <c r="D89" s="139">
        <v>2275429248</v>
      </c>
      <c r="E89" s="136">
        <v>1561309527</v>
      </c>
    </row>
    <row r="90" spans="1:8" ht="15.75">
      <c r="A90" s="133" t="s">
        <v>361</v>
      </c>
      <c r="B90" s="134">
        <v>415</v>
      </c>
      <c r="C90" s="135"/>
      <c r="D90" s="139"/>
      <c r="E90" s="136"/>
      <c r="G90" s="4" t="s">
        <v>8</v>
      </c>
      <c r="H90" s="4" t="s">
        <v>9</v>
      </c>
    </row>
    <row r="91" spans="1:8" ht="15.75">
      <c r="A91" s="133" t="s">
        <v>362</v>
      </c>
      <c r="B91" s="134">
        <v>416</v>
      </c>
      <c r="C91" s="135"/>
      <c r="D91" s="139"/>
      <c r="E91" s="138">
        <v>-194705795</v>
      </c>
      <c r="G91" s="4">
        <f>24146654388-213693763</f>
        <v>23932960625</v>
      </c>
      <c r="H91" s="4">
        <f>29724664603-5780853771</f>
        <v>23943810832</v>
      </c>
    </row>
    <row r="92" spans="1:8" ht="15.75">
      <c r="A92" s="133" t="s">
        <v>363</v>
      </c>
      <c r="B92" s="134">
        <v>417</v>
      </c>
      <c r="C92" s="135">
        <v>10</v>
      </c>
      <c r="D92" s="139">
        <v>21156844651</v>
      </c>
      <c r="E92" s="136">
        <v>19032844651</v>
      </c>
      <c r="H92" s="4">
        <f>H91-G91</f>
        <v>10850207</v>
      </c>
    </row>
    <row r="93" spans="1:5" ht="15.75">
      <c r="A93" s="133" t="s">
        <v>364</v>
      </c>
      <c r="B93" s="134">
        <v>418</v>
      </c>
      <c r="C93" s="135">
        <v>10</v>
      </c>
      <c r="D93" s="139">
        <v>12480424748</v>
      </c>
      <c r="E93" s="136">
        <v>11052186001</v>
      </c>
    </row>
    <row r="94" spans="1:6" ht="15.75">
      <c r="A94" s="133" t="s">
        <v>365</v>
      </c>
      <c r="B94" s="134">
        <v>419</v>
      </c>
      <c r="C94" s="135"/>
      <c r="D94" s="139"/>
      <c r="E94" s="136"/>
      <c r="F94" s="4">
        <f>15913313782</f>
        <v>15913313782</v>
      </c>
    </row>
    <row r="95" spans="1:15" s="6" customFormat="1" ht="15.75">
      <c r="A95" s="133" t="s">
        <v>366</v>
      </c>
      <c r="B95" s="134">
        <v>420</v>
      </c>
      <c r="C95" s="135">
        <v>10</v>
      </c>
      <c r="D95" s="169">
        <f>D96+D97</f>
        <v>9792887590</v>
      </c>
      <c r="E95" s="166">
        <v>14282387469</v>
      </c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s="6" customFormat="1" ht="15.75">
      <c r="A96" s="170" t="s">
        <v>367</v>
      </c>
      <c r="B96" s="134"/>
      <c r="C96" s="135"/>
      <c r="D96" s="169"/>
      <c r="E96" s="166"/>
      <c r="F96" s="7">
        <f>E97-D96</f>
        <v>0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s="6" customFormat="1" ht="15.75">
      <c r="A97" s="170" t="s">
        <v>368</v>
      </c>
      <c r="B97" s="134"/>
      <c r="C97" s="135">
        <v>10</v>
      </c>
      <c r="D97" s="169">
        <f>6930296865-217056810+3079647535</f>
        <v>9792887590</v>
      </c>
      <c r="E97" s="166"/>
      <c r="F97" s="7">
        <f>13243333919-109932754</f>
        <v>13133401165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s="3" customFormat="1" ht="15.75">
      <c r="A98" s="129" t="s">
        <v>369</v>
      </c>
      <c r="B98" s="130">
        <v>430</v>
      </c>
      <c r="C98" s="131"/>
      <c r="D98" s="171">
        <f>SUM(D99:D100)</f>
        <v>0</v>
      </c>
      <c r="E98" s="132">
        <f>SUM(E99:E100)</f>
        <v>0</v>
      </c>
      <c r="F98" s="58">
        <f>11357678447</f>
        <v>11357678447</v>
      </c>
      <c r="G98" s="58">
        <f>F98+F97</f>
        <v>24491079612</v>
      </c>
      <c r="H98" s="58"/>
      <c r="I98" s="58"/>
      <c r="J98" s="58"/>
      <c r="K98" s="58"/>
      <c r="L98" s="58"/>
      <c r="M98" s="58"/>
      <c r="N98" s="58"/>
      <c r="O98" s="58"/>
    </row>
    <row r="99" spans="1:6" ht="15.75">
      <c r="A99" s="133" t="s">
        <v>370</v>
      </c>
      <c r="B99" s="134">
        <v>432</v>
      </c>
      <c r="C99" s="135">
        <v>22</v>
      </c>
      <c r="D99" s="139"/>
      <c r="E99" s="136"/>
      <c r="F99" s="4" t="e">
        <f>#REF!-E97</f>
        <v>#REF!</v>
      </c>
    </row>
    <row r="100" spans="1:5" ht="15.75">
      <c r="A100" s="133" t="s">
        <v>371</v>
      </c>
      <c r="B100" s="134">
        <v>433</v>
      </c>
      <c r="C100" s="135"/>
      <c r="D100" s="139"/>
      <c r="E100" s="136"/>
    </row>
    <row r="101" spans="1:16" ht="15.75">
      <c r="A101" s="159" t="s">
        <v>607</v>
      </c>
      <c r="B101" s="159">
        <v>440</v>
      </c>
      <c r="C101" s="160"/>
      <c r="D101" s="161">
        <f>D64+D85</f>
        <v>437450529482</v>
      </c>
      <c r="E101" s="161">
        <f>E64+E85</f>
        <v>461653472478</v>
      </c>
      <c r="F101" s="4">
        <f>D101-D61</f>
        <v>0</v>
      </c>
      <c r="G101" s="4">
        <f>E101-E61</f>
        <v>0</v>
      </c>
      <c r="P101" s="4"/>
    </row>
    <row r="102" spans="1:5" ht="15.75">
      <c r="A102" s="73"/>
      <c r="B102" s="84"/>
      <c r="C102" s="106"/>
      <c r="D102" s="162"/>
      <c r="E102" s="73"/>
    </row>
    <row r="103" spans="1:5" ht="15.75">
      <c r="A103" s="73"/>
      <c r="B103" s="84"/>
      <c r="C103" s="106"/>
      <c r="D103" s="162"/>
      <c r="E103" s="73"/>
    </row>
    <row r="104" spans="1:5" ht="15.75">
      <c r="A104" s="73"/>
      <c r="B104" s="84"/>
      <c r="C104" s="106"/>
      <c r="D104" s="162"/>
      <c r="E104" s="73"/>
    </row>
    <row r="105" spans="1:5" ht="15.75">
      <c r="A105" s="73"/>
      <c r="B105" s="84"/>
      <c r="C105" s="106"/>
      <c r="D105" s="162"/>
      <c r="E105" s="73"/>
    </row>
    <row r="106" spans="1:5" ht="15.75">
      <c r="A106" s="355" t="s">
        <v>372</v>
      </c>
      <c r="B106" s="355"/>
      <c r="C106" s="355"/>
      <c r="D106" s="355"/>
      <c r="E106" s="355"/>
    </row>
    <row r="107" spans="1:5" ht="15.75">
      <c r="A107" s="73"/>
      <c r="B107" s="73"/>
      <c r="C107" s="84"/>
      <c r="D107" s="73"/>
      <c r="E107" s="73"/>
    </row>
    <row r="108" spans="1:15" s="6" customFormat="1" ht="15">
      <c r="A108" s="362" t="s">
        <v>15</v>
      </c>
      <c r="B108" s="364" t="s">
        <v>205</v>
      </c>
      <c r="C108" s="365"/>
      <c r="D108" s="362" t="s">
        <v>603</v>
      </c>
      <c r="E108" s="351">
        <v>40179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s="6" customFormat="1" ht="15">
      <c r="A109" s="363"/>
      <c r="B109" s="366"/>
      <c r="C109" s="367"/>
      <c r="D109" s="363"/>
      <c r="E109" s="352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6" customFormat="1" ht="15.75">
      <c r="A110" s="172" t="s">
        <v>373</v>
      </c>
      <c r="B110" s="369"/>
      <c r="C110" s="370"/>
      <c r="D110" s="173"/>
      <c r="E110" s="173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s="6" customFormat="1" ht="15.75">
      <c r="A111" s="133" t="s">
        <v>374</v>
      </c>
      <c r="B111" s="360"/>
      <c r="C111" s="361"/>
      <c r="D111" s="136"/>
      <c r="E111" s="136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6" customFormat="1" ht="15.75">
      <c r="A112" s="133" t="s">
        <v>375</v>
      </c>
      <c r="B112" s="360"/>
      <c r="C112" s="361"/>
      <c r="D112" s="136"/>
      <c r="E112" s="136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s="6" customFormat="1" ht="15.75">
      <c r="A113" s="133" t="s">
        <v>376</v>
      </c>
      <c r="B113" s="360"/>
      <c r="C113" s="361"/>
      <c r="D113" s="136"/>
      <c r="E113" s="139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6" s="6" customFormat="1" ht="15.75">
      <c r="A114" s="133" t="s">
        <v>377</v>
      </c>
      <c r="B114" s="360"/>
      <c r="C114" s="361"/>
      <c r="D114" s="174">
        <f>1347605.7+24.78+414637.8+506612.44+159508.78</f>
        <v>2428389.5</v>
      </c>
      <c r="E114" s="174">
        <v>3345407.46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17"/>
    </row>
    <row r="115" spans="1:16" s="6" customFormat="1" ht="15.75">
      <c r="A115" s="151" t="s">
        <v>82</v>
      </c>
      <c r="B115" s="175"/>
      <c r="C115" s="176"/>
      <c r="D115" s="177">
        <v>154.44</v>
      </c>
      <c r="E115" s="177">
        <v>154.44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17"/>
    </row>
    <row r="116" spans="1:15" s="6" customFormat="1" ht="15.75">
      <c r="A116" s="155" t="s">
        <v>378</v>
      </c>
      <c r="B116" s="372"/>
      <c r="C116" s="373"/>
      <c r="D116" s="178"/>
      <c r="E116" s="178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5" ht="15.75">
      <c r="A117" s="73"/>
      <c r="B117" s="73"/>
      <c r="C117" s="84"/>
      <c r="D117" s="162"/>
      <c r="E117" s="162"/>
    </row>
    <row r="118" spans="1:5" ht="15.75">
      <c r="A118" s="73"/>
      <c r="B118" s="84"/>
      <c r="C118" s="368" t="s">
        <v>604</v>
      </c>
      <c r="D118" s="368"/>
      <c r="E118" s="368"/>
    </row>
    <row r="119" spans="1:5" ht="15.75">
      <c r="A119" s="371" t="s">
        <v>379</v>
      </c>
      <c r="B119" s="371"/>
      <c r="C119" s="355" t="s">
        <v>167</v>
      </c>
      <c r="D119" s="355"/>
      <c r="E119" s="355"/>
    </row>
    <row r="120" spans="1:5" ht="15.75">
      <c r="A120" s="179"/>
      <c r="B120" s="179"/>
      <c r="C120" s="120"/>
      <c r="D120" s="179"/>
      <c r="E120" s="179"/>
    </row>
    <row r="121" spans="1:5" ht="15.75">
      <c r="A121" s="179"/>
      <c r="B121" s="179"/>
      <c r="C121" s="120"/>
      <c r="D121" s="179"/>
      <c r="E121" s="179"/>
    </row>
    <row r="122" spans="1:5" ht="15.75">
      <c r="A122" s="179"/>
      <c r="B122" s="179"/>
      <c r="C122" s="120"/>
      <c r="D122" s="179"/>
      <c r="E122" s="179"/>
    </row>
    <row r="123" spans="1:5" ht="15.75">
      <c r="A123" s="179"/>
      <c r="B123" s="179"/>
      <c r="C123" s="120"/>
      <c r="D123" s="179"/>
      <c r="E123" s="179"/>
    </row>
    <row r="124" spans="1:5" ht="15.75">
      <c r="A124" s="179"/>
      <c r="B124" s="179"/>
      <c r="C124" s="120"/>
      <c r="D124" s="179"/>
      <c r="E124" s="179"/>
    </row>
    <row r="125" spans="1:5" ht="15.75">
      <c r="A125" s="359" t="s">
        <v>380</v>
      </c>
      <c r="B125" s="359"/>
      <c r="C125" s="357" t="s">
        <v>381</v>
      </c>
      <c r="D125" s="357"/>
      <c r="E125" s="357"/>
    </row>
    <row r="126" spans="1:5" ht="15.75">
      <c r="A126" s="120"/>
      <c r="B126" s="120"/>
      <c r="C126" s="120"/>
      <c r="D126" s="120"/>
      <c r="E126" s="120"/>
    </row>
    <row r="127" spans="1:5" ht="15.75">
      <c r="A127" s="73"/>
      <c r="B127" s="73"/>
      <c r="C127" s="84"/>
      <c r="D127" s="73"/>
      <c r="E127" s="73"/>
    </row>
    <row r="128" spans="1:5" ht="15.75">
      <c r="A128" s="73"/>
      <c r="B128" s="73"/>
      <c r="C128" s="84"/>
      <c r="D128" s="73"/>
      <c r="E128" s="73"/>
    </row>
    <row r="129" spans="1:5" ht="15.75">
      <c r="A129" s="73"/>
      <c r="B129" s="73"/>
      <c r="C129" s="84"/>
      <c r="D129" s="73"/>
      <c r="E129" s="73"/>
    </row>
    <row r="130" spans="1:5" ht="15.75">
      <c r="A130" s="73"/>
      <c r="B130" s="73"/>
      <c r="C130" s="84"/>
      <c r="D130" s="73"/>
      <c r="E130" s="73"/>
    </row>
    <row r="131" spans="1:5" ht="15.75">
      <c r="A131" s="73"/>
      <c r="B131" s="73"/>
      <c r="C131" s="84"/>
      <c r="D131" s="73"/>
      <c r="E131" s="73"/>
    </row>
    <row r="132" spans="1:5" ht="15.75">
      <c r="A132" s="73"/>
      <c r="B132" s="73"/>
      <c r="C132" s="84"/>
      <c r="D132" s="73"/>
      <c r="E132" s="73"/>
    </row>
    <row r="133" spans="1:5" ht="15.75">
      <c r="A133" s="73"/>
      <c r="B133" s="73"/>
      <c r="C133" s="84"/>
      <c r="D133" s="73"/>
      <c r="E133" s="73"/>
    </row>
    <row r="134" spans="1:5" ht="15.75">
      <c r="A134" s="73"/>
      <c r="B134" s="73"/>
      <c r="C134" s="84"/>
      <c r="D134" s="73"/>
      <c r="E134" s="73"/>
    </row>
    <row r="135" spans="1:5" ht="15.75">
      <c r="A135" s="73"/>
      <c r="B135" s="73"/>
      <c r="C135" s="84"/>
      <c r="D135" s="73"/>
      <c r="E135" s="73"/>
    </row>
    <row r="136" spans="1:5" ht="15.75">
      <c r="A136" s="73"/>
      <c r="B136" s="73"/>
      <c r="C136" s="84"/>
      <c r="D136" s="73"/>
      <c r="E136" s="73"/>
    </row>
    <row r="137" spans="1:5" ht="15.75">
      <c r="A137" s="73"/>
      <c r="B137" s="73"/>
      <c r="C137" s="84"/>
      <c r="D137" s="73"/>
      <c r="E137" s="73"/>
    </row>
    <row r="138" spans="1:5" ht="15.75">
      <c r="A138" s="73"/>
      <c r="B138" s="73"/>
      <c r="C138" s="84"/>
      <c r="D138" s="73"/>
      <c r="E138" s="73"/>
    </row>
    <row r="139" spans="1:5" ht="15.75">
      <c r="A139" s="73"/>
      <c r="B139" s="73"/>
      <c r="C139" s="84"/>
      <c r="D139" s="73"/>
      <c r="E139" s="73"/>
    </row>
    <row r="140" spans="1:5" ht="15.75">
      <c r="A140" s="73"/>
      <c r="B140" s="73"/>
      <c r="C140" s="84"/>
      <c r="D140" s="73"/>
      <c r="E140" s="73"/>
    </row>
    <row r="141" spans="1:5" ht="15.75">
      <c r="A141" s="73"/>
      <c r="B141" s="73"/>
      <c r="C141" s="84"/>
      <c r="D141" s="73"/>
      <c r="E141" s="73"/>
    </row>
    <row r="142" spans="1:5" ht="15.75">
      <c r="A142" s="73"/>
      <c r="B142" s="73"/>
      <c r="C142" s="84"/>
      <c r="D142" s="73"/>
      <c r="E142" s="73"/>
    </row>
    <row r="143" spans="1:5" ht="15.75">
      <c r="A143" s="73"/>
      <c r="B143" s="73"/>
      <c r="C143" s="84"/>
      <c r="D143" s="73"/>
      <c r="E143" s="73"/>
    </row>
    <row r="144" spans="1:5" ht="15.75">
      <c r="A144" s="73"/>
      <c r="B144" s="73"/>
      <c r="C144" s="84"/>
      <c r="D144" s="73"/>
      <c r="E144" s="73"/>
    </row>
    <row r="145" spans="1:5" ht="15.75">
      <c r="A145" s="73"/>
      <c r="B145" s="73"/>
      <c r="C145" s="84"/>
      <c r="D145" s="73"/>
      <c r="E145" s="73"/>
    </row>
    <row r="146" spans="1:5" ht="15.75">
      <c r="A146" s="73"/>
      <c r="B146" s="73"/>
      <c r="C146" s="84"/>
      <c r="D146" s="73"/>
      <c r="E146" s="73"/>
    </row>
    <row r="147" spans="1:5" ht="15.75">
      <c r="A147" s="73"/>
      <c r="B147" s="73"/>
      <c r="C147" s="84"/>
      <c r="D147" s="73"/>
      <c r="E147" s="73"/>
    </row>
    <row r="148" spans="1:5" ht="15.75">
      <c r="A148" s="73"/>
      <c r="B148" s="73"/>
      <c r="C148" s="84"/>
      <c r="D148" s="73"/>
      <c r="E148" s="73"/>
    </row>
    <row r="149" spans="1:5" ht="15.75">
      <c r="A149" s="73"/>
      <c r="B149" s="73"/>
      <c r="C149" s="84"/>
      <c r="D149" s="73"/>
      <c r="E149" s="73"/>
    </row>
    <row r="150" spans="1:5" ht="15.75">
      <c r="A150" s="73"/>
      <c r="B150" s="73"/>
      <c r="C150" s="84"/>
      <c r="D150" s="73"/>
      <c r="E150" s="73"/>
    </row>
    <row r="151" spans="1:5" ht="15.75">
      <c r="A151" s="73"/>
      <c r="B151" s="73"/>
      <c r="C151" s="84"/>
      <c r="D151" s="73"/>
      <c r="E151" s="73"/>
    </row>
    <row r="152" spans="1:5" ht="15.75">
      <c r="A152" s="73"/>
      <c r="B152" s="73"/>
      <c r="C152" s="84"/>
      <c r="D152" s="73"/>
      <c r="E152" s="73"/>
    </row>
    <row r="153" spans="1:5" ht="15.75">
      <c r="A153" s="73"/>
      <c r="B153" s="73"/>
      <c r="C153" s="84"/>
      <c r="D153" s="73"/>
      <c r="E153" s="73"/>
    </row>
    <row r="154" spans="1:5" ht="15.75">
      <c r="A154" s="73"/>
      <c r="B154" s="73"/>
      <c r="C154" s="84"/>
      <c r="D154" s="73"/>
      <c r="E154" s="73"/>
    </row>
    <row r="155" spans="1:5" ht="15.75">
      <c r="A155" s="73"/>
      <c r="B155" s="73"/>
      <c r="C155" s="84"/>
      <c r="D155" s="73"/>
      <c r="E155" s="73"/>
    </row>
    <row r="156" spans="1:5" ht="15.75">
      <c r="A156" s="73"/>
      <c r="B156" s="73"/>
      <c r="C156" s="84"/>
      <c r="D156" s="73"/>
      <c r="E156" s="73"/>
    </row>
    <row r="157" spans="1:5" ht="15.75">
      <c r="A157" s="73"/>
      <c r="B157" s="73"/>
      <c r="C157" s="84"/>
      <c r="D157" s="73"/>
      <c r="E157" s="73"/>
    </row>
    <row r="158" spans="1:5" ht="15.75">
      <c r="A158" s="73"/>
      <c r="B158" s="73"/>
      <c r="C158" s="84"/>
      <c r="D158" s="73"/>
      <c r="E158" s="73"/>
    </row>
    <row r="159" spans="1:5" ht="15.75">
      <c r="A159" s="73"/>
      <c r="B159" s="73"/>
      <c r="C159" s="84"/>
      <c r="D159" s="73"/>
      <c r="E159" s="73"/>
    </row>
    <row r="160" spans="1:5" ht="15.75">
      <c r="A160" s="73"/>
      <c r="B160" s="73"/>
      <c r="C160" s="84"/>
      <c r="D160" s="73"/>
      <c r="E160" s="73"/>
    </row>
    <row r="161" spans="1:5" ht="15.75">
      <c r="A161" s="73"/>
      <c r="B161" s="73"/>
      <c r="C161" s="84"/>
      <c r="D161" s="73"/>
      <c r="E161" s="73"/>
    </row>
    <row r="162" spans="1:5" ht="15.75">
      <c r="A162" s="73"/>
      <c r="B162" s="73"/>
      <c r="C162" s="84"/>
      <c r="D162" s="73"/>
      <c r="E162" s="73"/>
    </row>
    <row r="163" spans="1:5" ht="15.75">
      <c r="A163" s="73"/>
      <c r="B163" s="73"/>
      <c r="C163" s="84"/>
      <c r="D163" s="73"/>
      <c r="E163" s="73"/>
    </row>
    <row r="164" spans="1:5" ht="15.75">
      <c r="A164" s="73"/>
      <c r="B164" s="73"/>
      <c r="C164" s="84"/>
      <c r="D164" s="73"/>
      <c r="E164" s="73"/>
    </row>
    <row r="165" spans="1:5" ht="15.75">
      <c r="A165" s="73"/>
      <c r="B165" s="73"/>
      <c r="C165" s="84"/>
      <c r="D165" s="73"/>
      <c r="E165" s="73"/>
    </row>
    <row r="166" spans="1:5" ht="15.75">
      <c r="A166" s="73"/>
      <c r="B166" s="73"/>
      <c r="C166" s="84"/>
      <c r="D166" s="73"/>
      <c r="E166" s="73"/>
    </row>
    <row r="167" spans="1:5" ht="15.75">
      <c r="A167" s="73"/>
      <c r="B167" s="73"/>
      <c r="C167" s="84"/>
      <c r="D167" s="73"/>
      <c r="E167" s="73"/>
    </row>
    <row r="168" spans="1:5" ht="15.75">
      <c r="A168" s="73"/>
      <c r="B168" s="73"/>
      <c r="C168" s="84"/>
      <c r="D168" s="73"/>
      <c r="E168" s="73"/>
    </row>
    <row r="169" spans="1:5" ht="15.75">
      <c r="A169" s="73"/>
      <c r="B169" s="73"/>
      <c r="C169" s="84"/>
      <c r="D169" s="73"/>
      <c r="E169" s="73"/>
    </row>
    <row r="170" spans="1:5" ht="15.75">
      <c r="A170" s="73"/>
      <c r="B170" s="73"/>
      <c r="C170" s="84"/>
      <c r="D170" s="73"/>
      <c r="E170" s="73"/>
    </row>
    <row r="171" spans="1:5" ht="15.75">
      <c r="A171" s="73"/>
      <c r="B171" s="73"/>
      <c r="C171" s="84"/>
      <c r="D171" s="73"/>
      <c r="E171" s="73"/>
    </row>
    <row r="172" spans="1:5" ht="15.75">
      <c r="A172" s="73"/>
      <c r="B172" s="73"/>
      <c r="C172" s="84"/>
      <c r="D172" s="73"/>
      <c r="E172" s="73"/>
    </row>
    <row r="173" spans="1:5" ht="15.75">
      <c r="A173" s="73"/>
      <c r="B173" s="73"/>
      <c r="C173" s="84"/>
      <c r="D173" s="73"/>
      <c r="E173" s="73"/>
    </row>
    <row r="174" spans="1:5" ht="15.75">
      <c r="A174" s="73"/>
      <c r="B174" s="73"/>
      <c r="C174" s="84"/>
      <c r="D174" s="73"/>
      <c r="E174" s="73"/>
    </row>
    <row r="175" spans="1:5" ht="15.75">
      <c r="A175" s="73"/>
      <c r="B175" s="73"/>
      <c r="C175" s="84"/>
      <c r="D175" s="73"/>
      <c r="E175" s="73"/>
    </row>
    <row r="176" spans="1:5" ht="15.75">
      <c r="A176" s="73"/>
      <c r="B176" s="73"/>
      <c r="C176" s="84"/>
      <c r="D176" s="73"/>
      <c r="E176" s="73"/>
    </row>
    <row r="177" spans="1:5" ht="15.75">
      <c r="A177" s="73"/>
      <c r="B177" s="73"/>
      <c r="C177" s="84"/>
      <c r="D177" s="73"/>
      <c r="E177" s="73"/>
    </row>
    <row r="178" spans="1:5" ht="15.75">
      <c r="A178" s="73"/>
      <c r="B178" s="73"/>
      <c r="C178" s="84"/>
      <c r="D178" s="73"/>
      <c r="E178" s="73"/>
    </row>
    <row r="179" spans="1:5" ht="15.75">
      <c r="A179" s="73"/>
      <c r="B179" s="73"/>
      <c r="C179" s="84"/>
      <c r="D179" s="73"/>
      <c r="E179" s="73"/>
    </row>
    <row r="180" spans="1:5" ht="15.75">
      <c r="A180" s="73"/>
      <c r="B180" s="73"/>
      <c r="C180" s="84"/>
      <c r="D180" s="73"/>
      <c r="E180" s="73"/>
    </row>
    <row r="181" spans="1:5" ht="15.75">
      <c r="A181" s="73"/>
      <c r="B181" s="73"/>
      <c r="C181" s="84"/>
      <c r="D181" s="73"/>
      <c r="E181" s="73"/>
    </row>
    <row r="182" spans="1:5" ht="15.75">
      <c r="A182" s="73"/>
      <c r="B182" s="73"/>
      <c r="C182" s="84"/>
      <c r="D182" s="73"/>
      <c r="E182" s="73"/>
    </row>
    <row r="183" spans="1:5" ht="15.75">
      <c r="A183" s="73"/>
      <c r="B183" s="73"/>
      <c r="C183" s="84"/>
      <c r="D183" s="73"/>
      <c r="E183" s="73"/>
    </row>
    <row r="184" spans="1:5" ht="15.75">
      <c r="A184" s="73"/>
      <c r="B184" s="73"/>
      <c r="C184" s="84"/>
      <c r="D184" s="73"/>
      <c r="E184" s="73"/>
    </row>
    <row r="185" spans="1:5" ht="15.75">
      <c r="A185" s="73"/>
      <c r="B185" s="73"/>
      <c r="C185" s="84"/>
      <c r="D185" s="73"/>
      <c r="E185" s="73"/>
    </row>
    <row r="186" spans="1:5" ht="15.75">
      <c r="A186" s="73"/>
      <c r="B186" s="73"/>
      <c r="C186" s="84"/>
      <c r="D186" s="73"/>
      <c r="E186" s="73"/>
    </row>
    <row r="187" spans="1:5" ht="15.75">
      <c r="A187" s="73"/>
      <c r="B187" s="73"/>
      <c r="C187" s="84"/>
      <c r="D187" s="73"/>
      <c r="E187" s="73"/>
    </row>
    <row r="188" spans="1:5" ht="15.75">
      <c r="A188" s="73"/>
      <c r="B188" s="73"/>
      <c r="C188" s="84"/>
      <c r="D188" s="73"/>
      <c r="E188" s="73"/>
    </row>
    <row r="189" spans="1:5" ht="15.75">
      <c r="A189" s="73"/>
      <c r="B189" s="73"/>
      <c r="C189" s="84"/>
      <c r="D189" s="73"/>
      <c r="E189" s="73"/>
    </row>
    <row r="190" spans="1:5" ht="15.75">
      <c r="A190" s="73"/>
      <c r="B190" s="73"/>
      <c r="C190" s="84"/>
      <c r="D190" s="73"/>
      <c r="E190" s="73"/>
    </row>
    <row r="191" spans="1:5" ht="15.75">
      <c r="A191" s="73"/>
      <c r="B191" s="73"/>
      <c r="C191" s="84"/>
      <c r="D191" s="73"/>
      <c r="E191" s="73"/>
    </row>
    <row r="192" spans="1:5" ht="15.75">
      <c r="A192" s="73"/>
      <c r="B192" s="73"/>
      <c r="C192" s="84"/>
      <c r="D192" s="73"/>
      <c r="E192" s="73"/>
    </row>
    <row r="193" spans="1:5" ht="15.75">
      <c r="A193" s="73"/>
      <c r="B193" s="73"/>
      <c r="C193" s="84"/>
      <c r="D193" s="73"/>
      <c r="E193" s="73"/>
    </row>
    <row r="194" spans="1:5" ht="15.75">
      <c r="A194" s="73"/>
      <c r="B194" s="73"/>
      <c r="C194" s="84"/>
      <c r="D194" s="73"/>
      <c r="E194" s="73"/>
    </row>
    <row r="195" spans="1:5" ht="15.75">
      <c r="A195" s="73"/>
      <c r="B195" s="73"/>
      <c r="C195" s="84"/>
      <c r="D195" s="73"/>
      <c r="E195" s="73"/>
    </row>
    <row r="196" spans="1:5" ht="15.75">
      <c r="A196" s="73"/>
      <c r="B196" s="73"/>
      <c r="C196" s="84"/>
      <c r="D196" s="73"/>
      <c r="E196" s="73"/>
    </row>
    <row r="197" spans="1:5" ht="15.75">
      <c r="A197" s="73"/>
      <c r="B197" s="73"/>
      <c r="C197" s="84"/>
      <c r="D197" s="73"/>
      <c r="E197" s="73"/>
    </row>
    <row r="198" spans="1:5" ht="15.75">
      <c r="A198" s="73"/>
      <c r="B198" s="73"/>
      <c r="C198" s="84"/>
      <c r="D198" s="73"/>
      <c r="E198" s="73"/>
    </row>
    <row r="199" spans="1:5" ht="15.75">
      <c r="A199" s="73"/>
      <c r="B199" s="73"/>
      <c r="C199" s="84"/>
      <c r="D199" s="73"/>
      <c r="E199" s="73"/>
    </row>
    <row r="200" spans="1:5" ht="15.75">
      <c r="A200" s="73"/>
      <c r="B200" s="73"/>
      <c r="C200" s="84"/>
      <c r="D200" s="73"/>
      <c r="E200" s="73"/>
    </row>
    <row r="201" spans="1:5" ht="15.75">
      <c r="A201" s="73"/>
      <c r="B201" s="73"/>
      <c r="C201" s="84"/>
      <c r="D201" s="73"/>
      <c r="E201" s="73"/>
    </row>
    <row r="202" spans="1:5" ht="15.75">
      <c r="A202" s="73"/>
      <c r="B202" s="73"/>
      <c r="C202" s="84"/>
      <c r="D202" s="73"/>
      <c r="E202" s="73"/>
    </row>
    <row r="203" spans="1:5" ht="15.75">
      <c r="A203" s="73"/>
      <c r="B203" s="73"/>
      <c r="C203" s="84"/>
      <c r="D203" s="73"/>
      <c r="E203" s="73"/>
    </row>
    <row r="204" spans="1:5" ht="15.75">
      <c r="A204" s="73"/>
      <c r="B204" s="73"/>
      <c r="C204" s="84"/>
      <c r="D204" s="73"/>
      <c r="E204" s="73"/>
    </row>
    <row r="205" spans="1:5" ht="15.75">
      <c r="A205" s="73"/>
      <c r="B205" s="73"/>
      <c r="C205" s="84"/>
      <c r="D205" s="73"/>
      <c r="E205" s="73"/>
    </row>
    <row r="206" spans="1:5" ht="15.75">
      <c r="A206" s="73"/>
      <c r="B206" s="73"/>
      <c r="C206" s="84"/>
      <c r="D206" s="73"/>
      <c r="E206" s="73"/>
    </row>
    <row r="207" spans="1:5" ht="15.75">
      <c r="A207" s="73"/>
      <c r="B207" s="73"/>
      <c r="C207" s="84"/>
      <c r="D207" s="73"/>
      <c r="E207" s="73"/>
    </row>
    <row r="208" spans="1:5" ht="15.75">
      <c r="A208" s="73"/>
      <c r="B208" s="73"/>
      <c r="C208" s="84"/>
      <c r="D208" s="73"/>
      <c r="E208" s="73"/>
    </row>
    <row r="209" spans="1:5" ht="15.75">
      <c r="A209" s="73"/>
      <c r="B209" s="73"/>
      <c r="C209" s="84"/>
      <c r="D209" s="73"/>
      <c r="E209" s="73"/>
    </row>
    <row r="210" spans="1:5" ht="15.75">
      <c r="A210" s="73"/>
      <c r="B210" s="73"/>
      <c r="C210" s="84"/>
      <c r="D210" s="73"/>
      <c r="E210" s="73"/>
    </row>
    <row r="211" spans="1:5" ht="15.75">
      <c r="A211" s="73"/>
      <c r="B211" s="73"/>
      <c r="C211" s="84"/>
      <c r="D211" s="73"/>
      <c r="E211" s="73"/>
    </row>
    <row r="212" spans="1:5" ht="15.75">
      <c r="A212" s="73"/>
      <c r="B212" s="73"/>
      <c r="C212" s="84"/>
      <c r="D212" s="73"/>
      <c r="E212" s="73"/>
    </row>
    <row r="213" spans="1:5" ht="15.75">
      <c r="A213" s="73"/>
      <c r="B213" s="73"/>
      <c r="C213" s="84"/>
      <c r="D213" s="73"/>
      <c r="E213" s="73"/>
    </row>
    <row r="214" spans="1:5" ht="15.75">
      <c r="A214" s="73"/>
      <c r="B214" s="73"/>
      <c r="C214" s="84"/>
      <c r="D214" s="73"/>
      <c r="E214" s="73"/>
    </row>
    <row r="215" spans="1:5" ht="15.75">
      <c r="A215" s="73"/>
      <c r="B215" s="73"/>
      <c r="C215" s="84"/>
      <c r="D215" s="73"/>
      <c r="E215" s="73"/>
    </row>
    <row r="216" spans="1:5" ht="15.75">
      <c r="A216" s="73"/>
      <c r="B216" s="73"/>
      <c r="C216" s="84"/>
      <c r="D216" s="73"/>
      <c r="E216" s="73"/>
    </row>
    <row r="217" spans="1:5" ht="15.75">
      <c r="A217" s="73"/>
      <c r="B217" s="73"/>
      <c r="C217" s="84"/>
      <c r="D217" s="73"/>
      <c r="E217" s="73"/>
    </row>
    <row r="218" spans="1:5" ht="15.75">
      <c r="A218" s="73"/>
      <c r="B218" s="73"/>
      <c r="C218" s="84"/>
      <c r="D218" s="73"/>
      <c r="E218" s="73"/>
    </row>
    <row r="219" spans="1:5" ht="15.75">
      <c r="A219" s="73"/>
      <c r="B219" s="73"/>
      <c r="C219" s="84"/>
      <c r="D219" s="73"/>
      <c r="E219" s="73"/>
    </row>
    <row r="220" spans="1:5" ht="15.75">
      <c r="A220" s="73"/>
      <c r="B220" s="73"/>
      <c r="C220" s="84"/>
      <c r="D220" s="73"/>
      <c r="E220" s="73"/>
    </row>
    <row r="221" spans="1:5" ht="15.75">
      <c r="A221" s="73"/>
      <c r="B221" s="73"/>
      <c r="C221" s="84"/>
      <c r="D221" s="73"/>
      <c r="E221" s="73"/>
    </row>
    <row r="222" spans="1:5" ht="15.75">
      <c r="A222" s="73"/>
      <c r="B222" s="73"/>
      <c r="C222" s="84"/>
      <c r="D222" s="73"/>
      <c r="E222" s="73"/>
    </row>
    <row r="223" spans="1:5" ht="15.75">
      <c r="A223" s="73"/>
      <c r="B223" s="73"/>
      <c r="C223" s="84"/>
      <c r="D223" s="73"/>
      <c r="E223" s="73"/>
    </row>
    <row r="224" spans="1:5" ht="15.75">
      <c r="A224" s="73"/>
      <c r="B224" s="73"/>
      <c r="C224" s="84"/>
      <c r="D224" s="73"/>
      <c r="E224" s="73"/>
    </row>
    <row r="225" spans="1:5" ht="15.75">
      <c r="A225" s="73"/>
      <c r="B225" s="73"/>
      <c r="C225" s="84"/>
      <c r="D225" s="73"/>
      <c r="E225" s="73"/>
    </row>
    <row r="226" spans="1:5" ht="15.75">
      <c r="A226" s="73"/>
      <c r="B226" s="73"/>
      <c r="C226" s="84"/>
      <c r="D226" s="73"/>
      <c r="E226" s="73"/>
    </row>
    <row r="227" spans="1:5" ht="15.75">
      <c r="A227" s="73"/>
      <c r="B227" s="73"/>
      <c r="C227" s="84"/>
      <c r="D227" s="73"/>
      <c r="E227" s="73"/>
    </row>
    <row r="228" spans="1:5" ht="15.75">
      <c r="A228" s="73"/>
      <c r="B228" s="73"/>
      <c r="C228" s="84"/>
      <c r="D228" s="73"/>
      <c r="E228" s="73"/>
    </row>
    <row r="229" spans="1:5" ht="15.75">
      <c r="A229" s="73"/>
      <c r="B229" s="73"/>
      <c r="C229" s="84"/>
      <c r="D229" s="73"/>
      <c r="E229" s="73"/>
    </row>
    <row r="230" spans="1:5" ht="15.75">
      <c r="A230" s="73"/>
      <c r="B230" s="73"/>
      <c r="C230" s="84"/>
      <c r="D230" s="73"/>
      <c r="E230" s="73"/>
    </row>
    <row r="231" spans="1:5" ht="15.75">
      <c r="A231" s="73"/>
      <c r="B231" s="73"/>
      <c r="C231" s="84"/>
      <c r="D231" s="73"/>
      <c r="E231" s="73"/>
    </row>
    <row r="232" spans="1:5" ht="15.75">
      <c r="A232" s="73"/>
      <c r="B232" s="73"/>
      <c r="C232" s="84"/>
      <c r="D232" s="73"/>
      <c r="E232" s="73"/>
    </row>
    <row r="233" spans="1:5" ht="15.75">
      <c r="A233" s="73"/>
      <c r="B233" s="73"/>
      <c r="C233" s="84"/>
      <c r="D233" s="73"/>
      <c r="E233" s="73"/>
    </row>
    <row r="234" spans="1:5" ht="15.75">
      <c r="A234" s="73"/>
      <c r="B234" s="73"/>
      <c r="C234" s="84"/>
      <c r="D234" s="73"/>
      <c r="E234" s="73"/>
    </row>
    <row r="235" spans="1:5" ht="15.75">
      <c r="A235" s="73"/>
      <c r="B235" s="73"/>
      <c r="C235" s="84"/>
      <c r="D235" s="73"/>
      <c r="E235" s="73"/>
    </row>
    <row r="236" spans="1:5" ht="15.75">
      <c r="A236" s="73"/>
      <c r="B236" s="73"/>
      <c r="C236" s="84"/>
      <c r="D236" s="73"/>
      <c r="E236" s="73"/>
    </row>
    <row r="237" spans="1:5" ht="15.75">
      <c r="A237" s="73"/>
      <c r="B237" s="73"/>
      <c r="C237" s="84"/>
      <c r="D237" s="73"/>
      <c r="E237" s="73"/>
    </row>
    <row r="238" spans="1:5" ht="15.75">
      <c r="A238" s="73"/>
      <c r="B238" s="73"/>
      <c r="C238" s="84"/>
      <c r="D238" s="73"/>
      <c r="E238" s="73"/>
    </row>
    <row r="239" spans="1:5" ht="15.75">
      <c r="A239" s="73"/>
      <c r="B239" s="73"/>
      <c r="C239" s="84"/>
      <c r="D239" s="73"/>
      <c r="E239" s="73"/>
    </row>
    <row r="240" spans="1:5" ht="15.75">
      <c r="A240" s="73"/>
      <c r="B240" s="73"/>
      <c r="C240" s="84"/>
      <c r="D240" s="73"/>
      <c r="E240" s="73"/>
    </row>
    <row r="241" spans="1:5" ht="15.75">
      <c r="A241" s="73"/>
      <c r="B241" s="73"/>
      <c r="C241" s="84"/>
      <c r="D241" s="73"/>
      <c r="E241" s="73"/>
    </row>
    <row r="242" spans="1:5" ht="15.75">
      <c r="A242" s="73"/>
      <c r="B242" s="73"/>
      <c r="C242" s="84"/>
      <c r="D242" s="73"/>
      <c r="E242" s="73"/>
    </row>
    <row r="243" spans="1:5" ht="15.75">
      <c r="A243" s="73"/>
      <c r="B243" s="73"/>
      <c r="C243" s="84"/>
      <c r="D243" s="73"/>
      <c r="E243" s="73"/>
    </row>
  </sheetData>
  <mergeCells count="21">
    <mergeCell ref="B110:C110"/>
    <mergeCell ref="A119:B119"/>
    <mergeCell ref="B114:C114"/>
    <mergeCell ref="B116:C116"/>
    <mergeCell ref="A125:B125"/>
    <mergeCell ref="B111:C111"/>
    <mergeCell ref="A108:A109"/>
    <mergeCell ref="B112:C112"/>
    <mergeCell ref="B113:C113"/>
    <mergeCell ref="B108:C109"/>
    <mergeCell ref="C125:E125"/>
    <mergeCell ref="C119:E119"/>
    <mergeCell ref="C118:E118"/>
    <mergeCell ref="D108:D109"/>
    <mergeCell ref="E108:E109"/>
    <mergeCell ref="B1:E1"/>
    <mergeCell ref="C6:E6"/>
    <mergeCell ref="A106:E106"/>
    <mergeCell ref="A3:E3"/>
    <mergeCell ref="A4:E4"/>
    <mergeCell ref="C5:E5"/>
  </mergeCells>
  <printOptions/>
  <pageMargins left="0.748031496062992" right="0" top="0.537401575" bottom="0.511811024" header="0.511811023622047" footer="0.511811023622047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workbookViewId="0" topLeftCell="A1">
      <pane ySplit="8" topLeftCell="BM21" activePane="bottomLeft" state="frozen"/>
      <selection pane="topLeft" activeCell="A1" sqref="A1"/>
      <selection pane="bottomLeft" activeCell="A9" sqref="A9"/>
    </sheetView>
  </sheetViews>
  <sheetFormatPr defaultColWidth="8.796875" defaultRowHeight="15"/>
  <cols>
    <col min="1" max="1" width="42.8984375" style="12" customWidth="1"/>
    <col min="2" max="2" width="9.19921875" style="13" customWidth="1"/>
    <col min="3" max="3" width="5.09765625" style="12" customWidth="1"/>
    <col min="4" max="4" width="15.19921875" style="12" customWidth="1"/>
    <col min="5" max="5" width="17" style="12" customWidth="1"/>
    <col min="6" max="16384" width="9" style="12" customWidth="1"/>
  </cols>
  <sheetData>
    <row r="1" spans="1:5" ht="15.75">
      <c r="A1" s="11"/>
      <c r="B1" s="374" t="s">
        <v>168</v>
      </c>
      <c r="C1" s="374"/>
      <c r="D1" s="374"/>
      <c r="E1" s="374"/>
    </row>
    <row r="2" spans="1:5" ht="19.5" customHeight="1">
      <c r="A2" s="5"/>
      <c r="B2" s="8"/>
      <c r="C2" s="8"/>
      <c r="D2" s="8"/>
      <c r="E2" s="8"/>
    </row>
    <row r="3" spans="1:5" ht="21.75" customHeight="1">
      <c r="A3" s="355" t="s">
        <v>382</v>
      </c>
      <c r="B3" s="355"/>
      <c r="C3" s="355"/>
      <c r="D3" s="355"/>
      <c r="E3" s="355"/>
    </row>
    <row r="4" spans="1:5" ht="15.75">
      <c r="A4" s="357" t="s">
        <v>609</v>
      </c>
      <c r="B4" s="357"/>
      <c r="C4" s="357"/>
      <c r="D4" s="357"/>
      <c r="E4" s="357"/>
    </row>
    <row r="5" spans="1:5" ht="15.75">
      <c r="A5" s="358"/>
      <c r="B5" s="358"/>
      <c r="C5" s="358"/>
      <c r="D5" s="358"/>
      <c r="E5" s="358"/>
    </row>
    <row r="6" spans="1:5" ht="15.75">
      <c r="A6" s="73"/>
      <c r="B6" s="73"/>
      <c r="C6" s="84"/>
      <c r="D6" s="376" t="s">
        <v>13</v>
      </c>
      <c r="E6" s="376"/>
    </row>
    <row r="7" spans="1:5" ht="30.75" customHeight="1">
      <c r="A7" s="182" t="s">
        <v>15</v>
      </c>
      <c r="B7" s="182" t="s">
        <v>285</v>
      </c>
      <c r="C7" s="182" t="s">
        <v>205</v>
      </c>
      <c r="D7" s="182" t="s">
        <v>606</v>
      </c>
      <c r="E7" s="319" t="s">
        <v>615</v>
      </c>
    </row>
    <row r="8" spans="1:5" s="13" customFormat="1" ht="21.75" customHeight="1">
      <c r="A8" s="125">
        <v>1</v>
      </c>
      <c r="B8" s="125">
        <v>2</v>
      </c>
      <c r="C8" s="125">
        <v>3</v>
      </c>
      <c r="D8" s="125">
        <v>4</v>
      </c>
      <c r="E8" s="125">
        <v>5</v>
      </c>
    </row>
    <row r="9" spans="1:6" ht="21.75" customHeight="1">
      <c r="A9" s="172" t="s">
        <v>383</v>
      </c>
      <c r="B9" s="183" t="s">
        <v>174</v>
      </c>
      <c r="C9" s="184">
        <v>24</v>
      </c>
      <c r="D9" s="173">
        <v>68167803990</v>
      </c>
      <c r="E9" s="173">
        <v>129828138016</v>
      </c>
      <c r="F9" s="307"/>
    </row>
    <row r="10" spans="1:6" ht="21.75" customHeight="1">
      <c r="A10" s="133" t="s">
        <v>384</v>
      </c>
      <c r="B10" s="186" t="s">
        <v>170</v>
      </c>
      <c r="C10" s="134">
        <v>24</v>
      </c>
      <c r="D10" s="136"/>
      <c r="E10" s="136"/>
      <c r="F10" s="307"/>
    </row>
    <row r="11" spans="1:6" ht="21.75" customHeight="1">
      <c r="A11" s="151" t="s">
        <v>385</v>
      </c>
      <c r="B11" s="152">
        <v>10</v>
      </c>
      <c r="C11" s="152">
        <v>24</v>
      </c>
      <c r="D11" s="154">
        <f>D9</f>
        <v>68167803990</v>
      </c>
      <c r="E11" s="154">
        <f>E9</f>
        <v>129828138016</v>
      </c>
      <c r="F11" s="307"/>
    </row>
    <row r="12" spans="1:6" ht="21.75" customHeight="1">
      <c r="A12" s="133" t="s">
        <v>386</v>
      </c>
      <c r="B12" s="134">
        <v>11</v>
      </c>
      <c r="C12" s="134">
        <v>25</v>
      </c>
      <c r="D12" s="136">
        <v>64036070395</v>
      </c>
      <c r="E12" s="136">
        <v>120769341543</v>
      </c>
      <c r="F12" s="307"/>
    </row>
    <row r="13" spans="1:6" ht="30.75" customHeight="1">
      <c r="A13" s="187" t="s">
        <v>387</v>
      </c>
      <c r="B13" s="152">
        <v>20</v>
      </c>
      <c r="C13" s="152"/>
      <c r="D13" s="150">
        <f>D11-D12</f>
        <v>4131733595</v>
      </c>
      <c r="E13" s="150">
        <f>E11-E12</f>
        <v>9058796473</v>
      </c>
      <c r="F13" s="307"/>
    </row>
    <row r="14" spans="1:6" ht="21.75" customHeight="1">
      <c r="A14" s="133" t="s">
        <v>388</v>
      </c>
      <c r="B14" s="134">
        <v>21</v>
      </c>
      <c r="C14" s="134">
        <v>24</v>
      </c>
      <c r="D14" s="136">
        <v>6611267737</v>
      </c>
      <c r="E14" s="136">
        <v>7734595816</v>
      </c>
      <c r="F14" s="307"/>
    </row>
    <row r="15" spans="1:6" ht="21.75" customHeight="1">
      <c r="A15" s="133" t="s">
        <v>389</v>
      </c>
      <c r="B15" s="134">
        <v>22</v>
      </c>
      <c r="C15" s="134">
        <v>26</v>
      </c>
      <c r="D15" s="136">
        <v>987038444</v>
      </c>
      <c r="E15" s="136">
        <f>2020135705</f>
        <v>2020135705</v>
      </c>
      <c r="F15" s="307"/>
    </row>
    <row r="16" spans="1:6" s="2" customFormat="1" ht="21.75" customHeight="1">
      <c r="A16" s="188" t="s">
        <v>390</v>
      </c>
      <c r="B16" s="189">
        <v>23</v>
      </c>
      <c r="C16" s="189"/>
      <c r="D16" s="190">
        <v>967105363</v>
      </c>
      <c r="E16" s="191">
        <v>1924717623</v>
      </c>
      <c r="F16" s="308"/>
    </row>
    <row r="17" spans="1:6" ht="21.75" customHeight="1">
      <c r="A17" s="133" t="s">
        <v>391</v>
      </c>
      <c r="B17" s="134">
        <v>24</v>
      </c>
      <c r="C17" s="134"/>
      <c r="D17" s="136">
        <v>0</v>
      </c>
      <c r="E17" s="136">
        <v>0</v>
      </c>
      <c r="F17" s="307"/>
    </row>
    <row r="18" spans="1:6" ht="21.75" customHeight="1">
      <c r="A18" s="133" t="s">
        <v>392</v>
      </c>
      <c r="B18" s="134">
        <v>25</v>
      </c>
      <c r="C18" s="134"/>
      <c r="D18" s="136">
        <v>1701868731</v>
      </c>
      <c r="E18" s="136">
        <v>3514192289</v>
      </c>
      <c r="F18" s="307"/>
    </row>
    <row r="19" spans="1:6" ht="32.25" customHeight="1">
      <c r="A19" s="187" t="s">
        <v>393</v>
      </c>
      <c r="B19" s="152">
        <v>30</v>
      </c>
      <c r="C19" s="152"/>
      <c r="D19" s="150">
        <f>D13+D14-D15-D18</f>
        <v>8054094157</v>
      </c>
      <c r="E19" s="150">
        <f>E13+E14-E15-E18</f>
        <v>11259064295</v>
      </c>
      <c r="F19" s="307"/>
    </row>
    <row r="20" spans="1:6" ht="21.75" customHeight="1">
      <c r="A20" s="133" t="s">
        <v>394</v>
      </c>
      <c r="B20" s="134">
        <v>31</v>
      </c>
      <c r="C20" s="134"/>
      <c r="D20" s="136"/>
      <c r="E20" s="136">
        <v>237263967</v>
      </c>
      <c r="F20" s="307"/>
    </row>
    <row r="21" spans="1:6" ht="21.75" customHeight="1">
      <c r="A21" s="133" t="s">
        <v>395</v>
      </c>
      <c r="B21" s="134">
        <v>32</v>
      </c>
      <c r="C21" s="134"/>
      <c r="D21" s="136"/>
      <c r="E21" s="136"/>
      <c r="F21" s="307"/>
    </row>
    <row r="22" spans="1:6" ht="21.75" customHeight="1">
      <c r="A22" s="133" t="s">
        <v>396</v>
      </c>
      <c r="B22" s="134">
        <v>40</v>
      </c>
      <c r="C22" s="134"/>
      <c r="D22" s="136">
        <v>0</v>
      </c>
      <c r="E22" s="136">
        <f>E20-E21</f>
        <v>237263967</v>
      </c>
      <c r="F22" s="307"/>
    </row>
    <row r="23" spans="1:6" ht="21.75" customHeight="1">
      <c r="A23" s="133" t="s">
        <v>397</v>
      </c>
      <c r="B23" s="134">
        <v>50</v>
      </c>
      <c r="C23" s="134"/>
      <c r="D23" s="132">
        <f>D19+D22</f>
        <v>8054094157</v>
      </c>
      <c r="E23" s="132">
        <f>E19+E22</f>
        <v>11496328262</v>
      </c>
      <c r="F23" s="307"/>
    </row>
    <row r="24" spans="1:6" ht="21.75" customHeight="1">
      <c r="A24" s="170" t="s">
        <v>398</v>
      </c>
      <c r="B24" s="134"/>
      <c r="C24" s="134"/>
      <c r="D24" s="137">
        <f>2880013151-765000000</f>
        <v>2115013151</v>
      </c>
      <c r="E24" s="137">
        <v>2880778151</v>
      </c>
      <c r="F24" s="307"/>
    </row>
    <row r="25" spans="1:6" ht="21.75" customHeight="1">
      <c r="A25" s="170" t="s">
        <v>399</v>
      </c>
      <c r="B25" s="134"/>
      <c r="C25" s="134"/>
      <c r="D25" s="137">
        <f>D23-D24</f>
        <v>5939081006</v>
      </c>
      <c r="E25" s="136">
        <f>E23-E24</f>
        <v>8615550111</v>
      </c>
      <c r="F25" s="307"/>
    </row>
    <row r="26" spans="1:6" ht="21.75" customHeight="1">
      <c r="A26" s="133" t="s">
        <v>400</v>
      </c>
      <c r="B26" s="134">
        <v>51</v>
      </c>
      <c r="C26" s="134">
        <v>27</v>
      </c>
      <c r="D26" s="137">
        <v>1323995399</v>
      </c>
      <c r="E26" s="137">
        <v>1703440672</v>
      </c>
      <c r="F26" s="307"/>
    </row>
    <row r="27" spans="1:6" ht="21.75" customHeight="1">
      <c r="A27" s="155" t="s">
        <v>608</v>
      </c>
      <c r="B27" s="156">
        <v>60</v>
      </c>
      <c r="C27" s="156">
        <v>27</v>
      </c>
      <c r="D27" s="192">
        <f>D23-D26</f>
        <v>6730098758</v>
      </c>
      <c r="E27" s="178">
        <f>E23-E26</f>
        <v>9792887590</v>
      </c>
      <c r="F27" s="307"/>
    </row>
    <row r="28" spans="1:6" ht="19.5" customHeight="1">
      <c r="A28" s="73"/>
      <c r="B28" s="73"/>
      <c r="C28" s="84"/>
      <c r="D28" s="73"/>
      <c r="E28" s="73"/>
      <c r="F28" s="307"/>
    </row>
    <row r="29" spans="1:6" ht="19.5" customHeight="1">
      <c r="A29" s="73"/>
      <c r="B29" s="84"/>
      <c r="C29" s="368" t="s">
        <v>605</v>
      </c>
      <c r="D29" s="368"/>
      <c r="E29" s="368"/>
      <c r="F29" s="307"/>
    </row>
    <row r="30" spans="1:6" s="9" customFormat="1" ht="19.5" customHeight="1">
      <c r="A30" s="371" t="s">
        <v>401</v>
      </c>
      <c r="B30" s="371"/>
      <c r="C30" s="355" t="s">
        <v>402</v>
      </c>
      <c r="D30" s="355"/>
      <c r="E30" s="355"/>
      <c r="F30" s="309"/>
    </row>
    <row r="31" spans="1:6" ht="19.5" customHeight="1">
      <c r="A31" s="180"/>
      <c r="B31" s="83"/>
      <c r="C31" s="180"/>
      <c r="D31" s="83"/>
      <c r="E31" s="73"/>
      <c r="F31" s="307"/>
    </row>
    <row r="32" spans="1:6" ht="15.75">
      <c r="A32" s="180"/>
      <c r="B32" s="83"/>
      <c r="C32" s="180"/>
      <c r="D32" s="83"/>
      <c r="E32" s="73"/>
      <c r="F32" s="307"/>
    </row>
    <row r="33" spans="1:6" ht="15.75">
      <c r="A33" s="180"/>
      <c r="B33" s="83"/>
      <c r="C33" s="180"/>
      <c r="D33" s="83"/>
      <c r="E33" s="73"/>
      <c r="F33" s="307"/>
    </row>
    <row r="34" spans="1:6" ht="15.75">
      <c r="A34" s="180"/>
      <c r="B34" s="83"/>
      <c r="C34" s="180"/>
      <c r="D34" s="83"/>
      <c r="E34" s="73"/>
      <c r="F34" s="307"/>
    </row>
    <row r="35" spans="1:6" ht="15.75">
      <c r="A35" s="180"/>
      <c r="B35" s="83"/>
      <c r="C35" s="180"/>
      <c r="D35" s="83"/>
      <c r="E35" s="73"/>
      <c r="F35" s="307"/>
    </row>
    <row r="36" spans="1:6" s="3" customFormat="1" ht="15.75">
      <c r="A36" s="371" t="s">
        <v>403</v>
      </c>
      <c r="B36" s="371"/>
      <c r="C36" s="355" t="s">
        <v>381</v>
      </c>
      <c r="D36" s="355"/>
      <c r="E36" s="355"/>
      <c r="F36" s="310"/>
    </row>
    <row r="37" spans="1:6" ht="15.75">
      <c r="A37" s="73"/>
      <c r="B37" s="73"/>
      <c r="C37" s="84"/>
      <c r="D37" s="73"/>
      <c r="E37" s="73"/>
      <c r="F37" s="307"/>
    </row>
    <row r="38" spans="1:6" ht="15.75">
      <c r="A38" s="73"/>
      <c r="B38" s="84"/>
      <c r="C38" s="73"/>
      <c r="D38" s="73"/>
      <c r="E38" s="73"/>
      <c r="F38" s="307"/>
    </row>
    <row r="39" spans="1:6" ht="15.75">
      <c r="A39" s="73"/>
      <c r="B39" s="84"/>
      <c r="C39" s="73"/>
      <c r="D39" s="73"/>
      <c r="E39" s="73"/>
      <c r="F39" s="307"/>
    </row>
    <row r="40" spans="1:6" ht="15.75">
      <c r="A40" s="84"/>
      <c r="B40" s="84"/>
      <c r="C40" s="73"/>
      <c r="D40" s="84"/>
      <c r="E40" s="73"/>
      <c r="F40" s="307"/>
    </row>
    <row r="41" spans="1:6" ht="15.75">
      <c r="A41" s="73"/>
      <c r="B41" s="84"/>
      <c r="C41" s="73"/>
      <c r="D41" s="73"/>
      <c r="E41" s="73"/>
      <c r="F41" s="307"/>
    </row>
    <row r="42" spans="1:6" ht="15.75">
      <c r="A42" s="73"/>
      <c r="B42" s="84"/>
      <c r="C42" s="73"/>
      <c r="D42" s="73"/>
      <c r="E42" s="73"/>
      <c r="F42" s="307"/>
    </row>
    <row r="43" spans="1:6" ht="15">
      <c r="A43" s="8"/>
      <c r="C43" s="375"/>
      <c r="D43" s="375"/>
      <c r="F43" s="307"/>
    </row>
    <row r="44" ht="15">
      <c r="F44" s="307"/>
    </row>
    <row r="45" ht="15">
      <c r="F45" s="307"/>
    </row>
    <row r="46" ht="15">
      <c r="F46" s="307"/>
    </row>
    <row r="47" ht="15">
      <c r="F47" s="307"/>
    </row>
    <row r="48" ht="15">
      <c r="F48" s="307"/>
    </row>
    <row r="49" ht="15">
      <c r="F49" s="307"/>
    </row>
    <row r="50" ht="15">
      <c r="F50" s="307"/>
    </row>
    <row r="51" ht="15">
      <c r="F51" s="307"/>
    </row>
    <row r="52" ht="15">
      <c r="F52" s="307"/>
    </row>
    <row r="53" ht="15">
      <c r="F53" s="307"/>
    </row>
    <row r="54" ht="15">
      <c r="F54" s="307"/>
    </row>
    <row r="55" ht="15">
      <c r="F55" s="307"/>
    </row>
    <row r="56" ht="15">
      <c r="F56" s="307"/>
    </row>
    <row r="57" ht="15">
      <c r="F57" s="307"/>
    </row>
    <row r="58" ht="15">
      <c r="F58" s="307"/>
    </row>
    <row r="59" ht="15">
      <c r="F59" s="307"/>
    </row>
    <row r="60" ht="15">
      <c r="F60" s="307"/>
    </row>
    <row r="61" ht="15">
      <c r="F61" s="307"/>
    </row>
    <row r="62" ht="15">
      <c r="F62" s="307"/>
    </row>
    <row r="63" ht="15">
      <c r="F63" s="307"/>
    </row>
    <row r="64" ht="15">
      <c r="F64" s="307"/>
    </row>
    <row r="65" ht="15">
      <c r="F65" s="307"/>
    </row>
    <row r="66" ht="15">
      <c r="F66" s="307"/>
    </row>
    <row r="67" ht="15">
      <c r="F67" s="307"/>
    </row>
    <row r="68" ht="15">
      <c r="F68" s="307"/>
    </row>
    <row r="69" ht="15">
      <c r="F69" s="307"/>
    </row>
    <row r="70" ht="15">
      <c r="F70" s="307"/>
    </row>
    <row r="71" ht="15">
      <c r="F71" s="307"/>
    </row>
    <row r="72" ht="15">
      <c r="F72" s="307"/>
    </row>
    <row r="73" ht="15">
      <c r="F73" s="307"/>
    </row>
    <row r="74" ht="15">
      <c r="F74" s="307"/>
    </row>
    <row r="75" ht="15">
      <c r="F75" s="307"/>
    </row>
    <row r="76" ht="15">
      <c r="F76" s="307"/>
    </row>
    <row r="77" ht="15">
      <c r="F77" s="307"/>
    </row>
    <row r="78" ht="15">
      <c r="F78" s="307"/>
    </row>
    <row r="79" ht="15">
      <c r="F79" s="307"/>
    </row>
    <row r="80" ht="15">
      <c r="F80" s="307"/>
    </row>
    <row r="81" ht="15">
      <c r="F81" s="307"/>
    </row>
    <row r="82" ht="15">
      <c r="F82" s="307"/>
    </row>
    <row r="83" ht="15">
      <c r="F83" s="307"/>
    </row>
    <row r="84" ht="15">
      <c r="F84" s="307"/>
    </row>
    <row r="85" ht="15">
      <c r="F85" s="307"/>
    </row>
    <row r="86" ht="15">
      <c r="F86" s="307"/>
    </row>
    <row r="87" ht="15">
      <c r="F87" s="307"/>
    </row>
    <row r="88" ht="15">
      <c r="F88" s="307"/>
    </row>
    <row r="89" ht="15">
      <c r="F89" s="307"/>
    </row>
    <row r="90" ht="15">
      <c r="F90" s="307"/>
    </row>
    <row r="91" ht="15">
      <c r="F91" s="307"/>
    </row>
    <row r="92" ht="15">
      <c r="F92" s="307"/>
    </row>
    <row r="93" ht="15">
      <c r="F93" s="307"/>
    </row>
    <row r="94" ht="15">
      <c r="F94" s="307"/>
    </row>
    <row r="95" ht="15">
      <c r="F95" s="307"/>
    </row>
    <row r="96" ht="15">
      <c r="F96" s="307"/>
    </row>
    <row r="97" ht="15">
      <c r="F97" s="307"/>
    </row>
    <row r="98" ht="15">
      <c r="F98" s="307"/>
    </row>
    <row r="99" ht="15">
      <c r="F99" s="307"/>
    </row>
    <row r="100" ht="15">
      <c r="F100" s="307"/>
    </row>
    <row r="101" ht="15">
      <c r="F101" s="307"/>
    </row>
    <row r="102" ht="15">
      <c r="F102" s="307"/>
    </row>
    <row r="103" ht="15">
      <c r="F103" s="307"/>
    </row>
    <row r="104" ht="15">
      <c r="F104" s="307"/>
    </row>
    <row r="105" ht="15">
      <c r="F105" s="307"/>
    </row>
    <row r="106" ht="15">
      <c r="F106" s="307"/>
    </row>
    <row r="107" ht="15">
      <c r="F107" s="307"/>
    </row>
    <row r="108" ht="15">
      <c r="F108" s="307"/>
    </row>
    <row r="109" ht="15">
      <c r="F109" s="307"/>
    </row>
    <row r="110" ht="15">
      <c r="F110" s="307"/>
    </row>
    <row r="111" ht="15">
      <c r="F111" s="307"/>
    </row>
    <row r="112" ht="15">
      <c r="F112" s="307"/>
    </row>
    <row r="113" ht="15">
      <c r="F113" s="307"/>
    </row>
    <row r="114" ht="15">
      <c r="F114" s="307"/>
    </row>
    <row r="115" ht="15">
      <c r="F115" s="307"/>
    </row>
    <row r="116" ht="15">
      <c r="F116" s="307"/>
    </row>
    <row r="117" ht="15">
      <c r="F117" s="307"/>
    </row>
    <row r="118" ht="15">
      <c r="F118" s="307"/>
    </row>
    <row r="119" ht="15">
      <c r="F119" s="307"/>
    </row>
    <row r="120" ht="15">
      <c r="F120" s="307"/>
    </row>
    <row r="121" ht="15">
      <c r="F121" s="307"/>
    </row>
    <row r="122" ht="15">
      <c r="F122" s="307"/>
    </row>
    <row r="123" ht="15">
      <c r="F123" s="307"/>
    </row>
    <row r="124" ht="15">
      <c r="F124" s="307"/>
    </row>
    <row r="125" ht="15">
      <c r="F125" s="307"/>
    </row>
    <row r="126" ht="15">
      <c r="F126" s="307"/>
    </row>
    <row r="127" ht="15">
      <c r="F127" s="307"/>
    </row>
    <row r="128" ht="15">
      <c r="F128" s="307"/>
    </row>
    <row r="129" ht="15">
      <c r="F129" s="307"/>
    </row>
    <row r="130" ht="15">
      <c r="F130" s="307"/>
    </row>
    <row r="131" ht="15">
      <c r="F131" s="307"/>
    </row>
    <row r="132" ht="15">
      <c r="F132" s="307"/>
    </row>
    <row r="133" ht="15">
      <c r="F133" s="307"/>
    </row>
    <row r="134" ht="15">
      <c r="F134" s="307"/>
    </row>
    <row r="135" ht="15">
      <c r="F135" s="307"/>
    </row>
    <row r="136" ht="15">
      <c r="F136" s="307"/>
    </row>
    <row r="137" ht="15">
      <c r="F137" s="307"/>
    </row>
    <row r="138" ht="15">
      <c r="F138" s="307"/>
    </row>
    <row r="139" ht="15">
      <c r="F139" s="307"/>
    </row>
    <row r="140" ht="15">
      <c r="F140" s="307"/>
    </row>
    <row r="141" ht="15">
      <c r="F141" s="307"/>
    </row>
    <row r="142" ht="15">
      <c r="F142" s="307"/>
    </row>
    <row r="143" ht="15">
      <c r="F143" s="307"/>
    </row>
    <row r="144" ht="15">
      <c r="F144" s="307"/>
    </row>
    <row r="145" ht="15">
      <c r="F145" s="307"/>
    </row>
    <row r="146" ht="15">
      <c r="F146" s="307"/>
    </row>
    <row r="147" ht="15">
      <c r="F147" s="307"/>
    </row>
    <row r="148" ht="15">
      <c r="F148" s="307"/>
    </row>
    <row r="149" ht="15">
      <c r="F149" s="307"/>
    </row>
    <row r="150" ht="15">
      <c r="F150" s="307"/>
    </row>
    <row r="151" ht="15">
      <c r="F151" s="307"/>
    </row>
    <row r="152" ht="15">
      <c r="F152" s="307"/>
    </row>
    <row r="153" ht="15">
      <c r="F153" s="307"/>
    </row>
    <row r="154" ht="15">
      <c r="F154" s="307"/>
    </row>
    <row r="155" ht="15">
      <c r="F155" s="311"/>
    </row>
    <row r="156" ht="15">
      <c r="F156" s="311"/>
    </row>
    <row r="157" ht="15">
      <c r="F157" s="311"/>
    </row>
    <row r="158" ht="15">
      <c r="F158" s="311"/>
    </row>
    <row r="159" ht="15">
      <c r="F159" s="311"/>
    </row>
    <row r="160" ht="15">
      <c r="F160" s="311"/>
    </row>
    <row r="161" ht="15">
      <c r="F161" s="311"/>
    </row>
    <row r="162" ht="15">
      <c r="F162" s="311"/>
    </row>
    <row r="163" ht="15">
      <c r="F163" s="311"/>
    </row>
    <row r="164" ht="15">
      <c r="F164" s="311"/>
    </row>
    <row r="165" ht="15">
      <c r="F165" s="311"/>
    </row>
    <row r="166" ht="15">
      <c r="F166" s="311"/>
    </row>
    <row r="167" ht="15">
      <c r="F167" s="311"/>
    </row>
    <row r="168" ht="15">
      <c r="F168" s="311"/>
    </row>
    <row r="169" ht="15">
      <c r="F169" s="311"/>
    </row>
    <row r="170" ht="15">
      <c r="F170" s="311"/>
    </row>
    <row r="171" ht="15">
      <c r="F171" s="311"/>
    </row>
    <row r="172" ht="15">
      <c r="F172" s="311"/>
    </row>
    <row r="173" ht="15">
      <c r="F173" s="311"/>
    </row>
    <row r="174" ht="15">
      <c r="F174" s="311"/>
    </row>
    <row r="175" ht="15">
      <c r="F175" s="311"/>
    </row>
    <row r="176" ht="15">
      <c r="F176" s="311"/>
    </row>
    <row r="177" ht="15">
      <c r="F177" s="311"/>
    </row>
    <row r="178" ht="15">
      <c r="F178" s="311"/>
    </row>
    <row r="179" ht="15">
      <c r="F179" s="311"/>
    </row>
    <row r="180" ht="15">
      <c r="F180" s="311"/>
    </row>
    <row r="181" ht="15">
      <c r="F181" s="311"/>
    </row>
    <row r="182" ht="15">
      <c r="F182" s="311"/>
    </row>
    <row r="183" ht="15">
      <c r="F183" s="311"/>
    </row>
    <row r="184" ht="15">
      <c r="F184" s="311"/>
    </row>
  </sheetData>
  <mergeCells count="11">
    <mergeCell ref="C36:E36"/>
    <mergeCell ref="B1:E1"/>
    <mergeCell ref="A4:E4"/>
    <mergeCell ref="C29:E29"/>
    <mergeCell ref="C43:D43"/>
    <mergeCell ref="A5:E5"/>
    <mergeCell ref="A3:E3"/>
    <mergeCell ref="D6:E6"/>
    <mergeCell ref="A30:B30"/>
    <mergeCell ref="C30:E30"/>
    <mergeCell ref="A36:B36"/>
  </mergeCells>
  <printOptions horizontalCentered="1"/>
  <pageMargins left="0.498031496" right="0.368110236" top="0.511811023622047" bottom="0.5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pane ySplit="8" topLeftCell="BM9" activePane="bottomLeft" state="frozen"/>
      <selection pane="topLeft" activeCell="A1" sqref="A1"/>
      <selection pane="bottomLeft" activeCell="B17" sqref="B17"/>
    </sheetView>
  </sheetViews>
  <sheetFormatPr defaultColWidth="8.796875" defaultRowHeight="15" outlineLevelRow="1"/>
  <cols>
    <col min="1" max="1" width="3.59765625" style="84" customWidth="1"/>
    <col min="2" max="2" width="47" style="85" customWidth="1"/>
    <col min="3" max="3" width="5.8984375" style="73" customWidth="1"/>
    <col min="4" max="4" width="13" style="73" customWidth="1"/>
    <col min="5" max="5" width="19.09765625" style="73" customWidth="1"/>
    <col min="6" max="16384" width="9" style="73" customWidth="1"/>
  </cols>
  <sheetData>
    <row r="1" spans="3:5" ht="15.75">
      <c r="C1" s="318"/>
      <c r="D1" s="318"/>
      <c r="E1" s="313" t="s">
        <v>169</v>
      </c>
    </row>
    <row r="2" spans="1:2" s="72" customFormat="1" ht="15.75">
      <c r="A2" s="70"/>
      <c r="B2" s="71"/>
    </row>
    <row r="3" spans="1:5" s="72" customFormat="1" ht="20.25" customHeight="1">
      <c r="A3" s="377" t="s">
        <v>280</v>
      </c>
      <c r="B3" s="377"/>
      <c r="C3" s="377"/>
      <c r="D3" s="377"/>
      <c r="E3" s="377"/>
    </row>
    <row r="4" spans="1:5" ht="15.75">
      <c r="A4" s="381" t="s">
        <v>281</v>
      </c>
      <c r="B4" s="381"/>
      <c r="C4" s="381"/>
      <c r="D4" s="381"/>
      <c r="E4" s="381"/>
    </row>
    <row r="5" spans="1:5" ht="15.75">
      <c r="A5" s="380" t="s">
        <v>616</v>
      </c>
      <c r="B5" s="380"/>
      <c r="C5" s="380"/>
      <c r="D5" s="380"/>
      <c r="E5" s="380"/>
    </row>
    <row r="6" spans="1:5" ht="15.75">
      <c r="A6" s="88"/>
      <c r="B6" s="88"/>
      <c r="C6" s="88"/>
      <c r="D6" s="88"/>
      <c r="E6" s="88"/>
    </row>
    <row r="7" spans="1:5" ht="15.75">
      <c r="A7" s="74"/>
      <c r="B7" s="74"/>
      <c r="C7" s="74"/>
      <c r="D7" s="74"/>
      <c r="E7" s="74"/>
    </row>
    <row r="8" spans="1:5" s="78" customFormat="1" ht="31.5">
      <c r="A8" s="75" t="s">
        <v>14</v>
      </c>
      <c r="B8" s="76" t="s">
        <v>15</v>
      </c>
      <c r="C8" s="77" t="s">
        <v>16</v>
      </c>
      <c r="D8" s="77" t="s">
        <v>610</v>
      </c>
      <c r="E8" s="75" t="s">
        <v>603</v>
      </c>
    </row>
    <row r="9" spans="1:5" s="82" customFormat="1" ht="18" customHeight="1">
      <c r="A9" s="79" t="s">
        <v>203</v>
      </c>
      <c r="B9" s="80" t="s">
        <v>17</v>
      </c>
      <c r="C9" s="81"/>
      <c r="D9" s="81"/>
      <c r="E9" s="81"/>
    </row>
    <row r="10" spans="1:5" ht="18" customHeight="1" collapsed="1">
      <c r="A10" s="94">
        <v>1</v>
      </c>
      <c r="B10" s="95" t="s">
        <v>18</v>
      </c>
      <c r="C10" s="94" t="s">
        <v>174</v>
      </c>
      <c r="D10" s="94"/>
      <c r="E10" s="108">
        <v>106319369833</v>
      </c>
    </row>
    <row r="11" spans="1:5" s="83" customFormat="1" ht="18" customHeight="1" hidden="1" outlineLevel="1">
      <c r="A11" s="96"/>
      <c r="B11" s="97" t="s">
        <v>19</v>
      </c>
      <c r="C11" s="96" t="s">
        <v>20</v>
      </c>
      <c r="D11" s="96"/>
      <c r="E11" s="109"/>
    </row>
    <row r="12" spans="1:5" s="83" customFormat="1" ht="18" customHeight="1" hidden="1" outlineLevel="1">
      <c r="A12" s="96"/>
      <c r="B12" s="97" t="s">
        <v>21</v>
      </c>
      <c r="C12" s="96" t="s">
        <v>22</v>
      </c>
      <c r="D12" s="96"/>
      <c r="E12" s="109"/>
    </row>
    <row r="13" spans="1:5" s="83" customFormat="1" ht="18" customHeight="1" hidden="1" outlineLevel="1">
      <c r="A13" s="96"/>
      <c r="B13" s="97" t="s">
        <v>23</v>
      </c>
      <c r="C13" s="96" t="s">
        <v>24</v>
      </c>
      <c r="D13" s="96"/>
      <c r="E13" s="109"/>
    </row>
    <row r="14" spans="1:5" s="83" customFormat="1" ht="18" customHeight="1" hidden="1" outlineLevel="1">
      <c r="A14" s="96"/>
      <c r="B14" s="97" t="s">
        <v>25</v>
      </c>
      <c r="C14" s="96" t="s">
        <v>26</v>
      </c>
      <c r="D14" s="96"/>
      <c r="E14" s="109"/>
    </row>
    <row r="15" spans="1:5" s="83" customFormat="1" ht="18" customHeight="1" hidden="1" outlineLevel="1">
      <c r="A15" s="96"/>
      <c r="B15" s="97" t="s">
        <v>27</v>
      </c>
      <c r="C15" s="96" t="s">
        <v>28</v>
      </c>
      <c r="D15" s="96"/>
      <c r="E15" s="109"/>
    </row>
    <row r="16" spans="1:5" s="83" customFormat="1" ht="18" customHeight="1" hidden="1" outlineLevel="1">
      <c r="A16" s="96"/>
      <c r="B16" s="97" t="s">
        <v>29</v>
      </c>
      <c r="C16" s="96" t="s">
        <v>30</v>
      </c>
      <c r="D16" s="96"/>
      <c r="E16" s="109"/>
    </row>
    <row r="17" spans="1:5" ht="18" customHeight="1" collapsed="1">
      <c r="A17" s="94">
        <v>2</v>
      </c>
      <c r="B17" s="95" t="s">
        <v>31</v>
      </c>
      <c r="C17" s="94" t="s">
        <v>183</v>
      </c>
      <c r="D17" s="94"/>
      <c r="E17" s="110">
        <v>-66305004513</v>
      </c>
    </row>
    <row r="18" spans="1:5" s="83" customFormat="1" ht="18" customHeight="1" hidden="1" outlineLevel="1">
      <c r="A18" s="96"/>
      <c r="B18" s="97" t="s">
        <v>32</v>
      </c>
      <c r="C18" s="96" t="s">
        <v>33</v>
      </c>
      <c r="D18" s="96"/>
      <c r="E18" s="111"/>
    </row>
    <row r="19" spans="1:5" s="83" customFormat="1" ht="18" customHeight="1" hidden="1" outlineLevel="1">
      <c r="A19" s="96"/>
      <c r="B19" s="97" t="s">
        <v>34</v>
      </c>
      <c r="C19" s="96" t="s">
        <v>35</v>
      </c>
      <c r="D19" s="96"/>
      <c r="E19" s="111"/>
    </row>
    <row r="20" spans="1:5" s="83" customFormat="1" ht="18" customHeight="1" hidden="1" outlineLevel="1">
      <c r="A20" s="96"/>
      <c r="B20" s="97" t="s">
        <v>36</v>
      </c>
      <c r="C20" s="96" t="s">
        <v>37</v>
      </c>
      <c r="D20" s="96"/>
      <c r="E20" s="111"/>
    </row>
    <row r="21" spans="1:5" ht="18" customHeight="1" collapsed="1">
      <c r="A21" s="94">
        <v>3</v>
      </c>
      <c r="B21" s="95" t="s">
        <v>38</v>
      </c>
      <c r="C21" s="94" t="s">
        <v>170</v>
      </c>
      <c r="D21" s="94"/>
      <c r="E21" s="110">
        <v>-11241192482</v>
      </c>
    </row>
    <row r="22" spans="1:5" s="83" customFormat="1" ht="18" customHeight="1">
      <c r="A22" s="96"/>
      <c r="B22" s="97" t="s">
        <v>39</v>
      </c>
      <c r="C22" s="96" t="s">
        <v>40</v>
      </c>
      <c r="D22" s="96"/>
      <c r="E22" s="111"/>
    </row>
    <row r="23" spans="1:5" ht="18" customHeight="1" collapsed="1">
      <c r="A23" s="94">
        <v>4</v>
      </c>
      <c r="B23" s="95" t="s">
        <v>41</v>
      </c>
      <c r="C23" s="94" t="s">
        <v>178</v>
      </c>
      <c r="D23" s="94"/>
      <c r="E23" s="110">
        <v>-1924717623</v>
      </c>
    </row>
    <row r="24" spans="1:5" s="83" customFormat="1" ht="18" customHeight="1" hidden="1" outlineLevel="1">
      <c r="A24" s="96"/>
      <c r="B24" s="97" t="s">
        <v>42</v>
      </c>
      <c r="C24" s="96" t="s">
        <v>43</v>
      </c>
      <c r="D24" s="96"/>
      <c r="E24" s="111"/>
    </row>
    <row r="25" spans="1:5" s="83" customFormat="1" ht="18" customHeight="1" hidden="1" outlineLevel="1">
      <c r="A25" s="96"/>
      <c r="B25" s="97" t="s">
        <v>44</v>
      </c>
      <c r="C25" s="96" t="s">
        <v>45</v>
      </c>
      <c r="D25" s="96"/>
      <c r="E25" s="111"/>
    </row>
    <row r="26" spans="1:5" s="83" customFormat="1" ht="18" customHeight="1" hidden="1" outlineLevel="1">
      <c r="A26" s="96"/>
      <c r="B26" s="97" t="s">
        <v>46</v>
      </c>
      <c r="C26" s="96" t="s">
        <v>47</v>
      </c>
      <c r="D26" s="96"/>
      <c r="E26" s="111"/>
    </row>
    <row r="27" spans="1:5" ht="18" customHeight="1" collapsed="1">
      <c r="A27" s="94">
        <v>5</v>
      </c>
      <c r="B27" s="95" t="s">
        <v>266</v>
      </c>
      <c r="C27" s="94" t="s">
        <v>171</v>
      </c>
      <c r="D27" s="94"/>
      <c r="E27" s="110">
        <v>-2188496490</v>
      </c>
    </row>
    <row r="28" spans="1:5" s="83" customFormat="1" ht="18" customHeight="1" hidden="1" outlineLevel="1">
      <c r="A28" s="96"/>
      <c r="B28" s="97" t="s">
        <v>48</v>
      </c>
      <c r="C28" s="96" t="s">
        <v>49</v>
      </c>
      <c r="D28" s="96"/>
      <c r="E28" s="109"/>
    </row>
    <row r="29" spans="1:5" s="83" customFormat="1" ht="18" customHeight="1" hidden="1" outlineLevel="1">
      <c r="A29" s="96"/>
      <c r="B29" s="97" t="s">
        <v>50</v>
      </c>
      <c r="C29" s="96" t="s">
        <v>51</v>
      </c>
      <c r="D29" s="96"/>
      <c r="E29" s="109"/>
    </row>
    <row r="30" spans="1:5" ht="18" customHeight="1" collapsed="1">
      <c r="A30" s="94">
        <v>6</v>
      </c>
      <c r="B30" s="95" t="s">
        <v>52</v>
      </c>
      <c r="C30" s="94" t="s">
        <v>172</v>
      </c>
      <c r="D30" s="94"/>
      <c r="E30" s="108">
        <v>42205705632</v>
      </c>
    </row>
    <row r="31" spans="1:5" s="83" customFormat="1" ht="18" customHeight="1" hidden="1" outlineLevel="1">
      <c r="A31" s="96"/>
      <c r="B31" s="97" t="s">
        <v>53</v>
      </c>
      <c r="C31" s="96" t="s">
        <v>54</v>
      </c>
      <c r="D31" s="96"/>
      <c r="E31" s="109"/>
    </row>
    <row r="32" spans="1:5" s="83" customFormat="1" ht="18" customHeight="1" hidden="1" outlineLevel="1">
      <c r="A32" s="96"/>
      <c r="B32" s="97" t="s">
        <v>55</v>
      </c>
      <c r="C32" s="96" t="s">
        <v>56</v>
      </c>
      <c r="D32" s="96"/>
      <c r="E32" s="109"/>
    </row>
    <row r="33" spans="1:5" s="83" customFormat="1" ht="18" customHeight="1" hidden="1" outlineLevel="1">
      <c r="A33" s="96"/>
      <c r="B33" s="97" t="s">
        <v>57</v>
      </c>
      <c r="C33" s="96" t="s">
        <v>58</v>
      </c>
      <c r="D33" s="96"/>
      <c r="E33" s="109"/>
    </row>
    <row r="34" spans="1:5" s="83" customFormat="1" ht="18" customHeight="1" hidden="1" outlineLevel="1">
      <c r="A34" s="96"/>
      <c r="B34" s="97" t="s">
        <v>59</v>
      </c>
      <c r="C34" s="96" t="s">
        <v>60</v>
      </c>
      <c r="D34" s="96"/>
      <c r="E34" s="109"/>
    </row>
    <row r="35" spans="1:5" s="83" customFormat="1" ht="18" customHeight="1" hidden="1" outlineLevel="1">
      <c r="A35" s="96"/>
      <c r="B35" s="97" t="s">
        <v>62</v>
      </c>
      <c r="C35" s="96" t="s">
        <v>63</v>
      </c>
      <c r="D35" s="96"/>
      <c r="E35" s="109"/>
    </row>
    <row r="36" spans="1:5" s="83" customFormat="1" ht="18" customHeight="1" hidden="1" outlineLevel="1">
      <c r="A36" s="96"/>
      <c r="B36" s="97" t="s">
        <v>64</v>
      </c>
      <c r="C36" s="96" t="s">
        <v>65</v>
      </c>
      <c r="D36" s="96"/>
      <c r="E36" s="109"/>
    </row>
    <row r="37" spans="1:5" ht="18" customHeight="1" collapsed="1">
      <c r="A37" s="94">
        <v>7</v>
      </c>
      <c r="B37" s="95" t="s">
        <v>66</v>
      </c>
      <c r="C37" s="94" t="s">
        <v>173</v>
      </c>
      <c r="D37" s="94"/>
      <c r="E37" s="110">
        <v>-79102174803</v>
      </c>
    </row>
    <row r="38" spans="1:5" s="83" customFormat="1" ht="18" customHeight="1" hidden="1" outlineLevel="1">
      <c r="A38" s="96"/>
      <c r="B38" s="97" t="s">
        <v>67</v>
      </c>
      <c r="C38" s="96" t="s">
        <v>68</v>
      </c>
      <c r="D38" s="96"/>
      <c r="E38" s="109"/>
    </row>
    <row r="39" spans="1:5" s="83" customFormat="1" ht="18" customHeight="1" hidden="1" outlineLevel="1">
      <c r="A39" s="96"/>
      <c r="B39" s="97" t="s">
        <v>69</v>
      </c>
      <c r="C39" s="96" t="s">
        <v>70</v>
      </c>
      <c r="D39" s="96"/>
      <c r="E39" s="109"/>
    </row>
    <row r="40" spans="1:5" s="83" customFormat="1" ht="18" customHeight="1" hidden="1" outlineLevel="1">
      <c r="A40" s="96"/>
      <c r="B40" s="97" t="s">
        <v>71</v>
      </c>
      <c r="C40" s="96" t="s">
        <v>72</v>
      </c>
      <c r="D40" s="96"/>
      <c r="E40" s="109"/>
    </row>
    <row r="41" spans="1:5" s="83" customFormat="1" ht="18" customHeight="1" hidden="1" outlineLevel="1">
      <c r="A41" s="96"/>
      <c r="B41" s="97" t="s">
        <v>73</v>
      </c>
      <c r="C41" s="96" t="s">
        <v>74</v>
      </c>
      <c r="D41" s="96"/>
      <c r="E41" s="109"/>
    </row>
    <row r="42" spans="1:5" s="83" customFormat="1" ht="18" customHeight="1" hidden="1" outlineLevel="1">
      <c r="A42" s="96"/>
      <c r="B42" s="97" t="s">
        <v>75</v>
      </c>
      <c r="C42" s="96" t="s">
        <v>76</v>
      </c>
      <c r="D42" s="96"/>
      <c r="E42" s="109"/>
    </row>
    <row r="43" spans="1:5" s="83" customFormat="1" ht="18" customHeight="1" hidden="1" outlineLevel="1">
      <c r="A43" s="96"/>
      <c r="B43" s="97" t="s">
        <v>77</v>
      </c>
      <c r="C43" s="96" t="s">
        <v>78</v>
      </c>
      <c r="D43" s="96"/>
      <c r="E43" s="109"/>
    </row>
    <row r="44" spans="1:5" s="83" customFormat="1" ht="18" customHeight="1" hidden="1" outlineLevel="1">
      <c r="A44" s="96"/>
      <c r="B44" s="97" t="s">
        <v>79</v>
      </c>
      <c r="C44" s="96" t="s">
        <v>80</v>
      </c>
      <c r="D44" s="96"/>
      <c r="E44" s="109"/>
    </row>
    <row r="45" spans="1:5" s="82" customFormat="1" ht="18" customHeight="1" collapsed="1">
      <c r="A45" s="98"/>
      <c r="B45" s="99" t="s">
        <v>81</v>
      </c>
      <c r="C45" s="94">
        <v>20</v>
      </c>
      <c r="D45" s="98"/>
      <c r="E45" s="312">
        <f>E37+E30+E27+E21+E17+E10+E23</f>
        <v>-12236510446</v>
      </c>
    </row>
    <row r="46" spans="1:5" s="82" customFormat="1" ht="18" customHeight="1">
      <c r="A46" s="98" t="s">
        <v>180</v>
      </c>
      <c r="B46" s="99" t="s">
        <v>83</v>
      </c>
      <c r="C46" s="94"/>
      <c r="D46" s="94"/>
      <c r="E46" s="108"/>
    </row>
    <row r="47" spans="1:5" ht="18" customHeight="1" collapsed="1">
      <c r="A47" s="94">
        <v>1</v>
      </c>
      <c r="B47" s="95" t="s">
        <v>166</v>
      </c>
      <c r="C47" s="94">
        <v>21</v>
      </c>
      <c r="D47" s="94"/>
      <c r="E47" s="108"/>
    </row>
    <row r="48" spans="1:5" s="83" customFormat="1" ht="18" customHeight="1" outlineLevel="1">
      <c r="A48" s="96"/>
      <c r="B48" s="97" t="s">
        <v>84</v>
      </c>
      <c r="C48" s="96" t="s">
        <v>85</v>
      </c>
      <c r="D48" s="96"/>
      <c r="E48" s="111">
        <v>-120917727</v>
      </c>
    </row>
    <row r="49" spans="1:5" s="83" customFormat="1" ht="18" customHeight="1" outlineLevel="1">
      <c r="A49" s="96"/>
      <c r="B49" s="97" t="s">
        <v>86</v>
      </c>
      <c r="C49" s="96" t="s">
        <v>87</v>
      </c>
      <c r="D49" s="96"/>
      <c r="E49" s="109"/>
    </row>
    <row r="50" spans="1:5" s="83" customFormat="1" ht="18" customHeight="1" outlineLevel="1">
      <c r="A50" s="96"/>
      <c r="B50" s="97" t="s">
        <v>88</v>
      </c>
      <c r="C50" s="96" t="s">
        <v>89</v>
      </c>
      <c r="D50" s="96"/>
      <c r="E50" s="109"/>
    </row>
    <row r="51" spans="1:5" s="83" customFormat="1" ht="18" customHeight="1" outlineLevel="1">
      <c r="A51" s="96"/>
      <c r="B51" s="97" t="s">
        <v>90</v>
      </c>
      <c r="C51" s="96" t="s">
        <v>91</v>
      </c>
      <c r="D51" s="96"/>
      <c r="E51" s="109"/>
    </row>
    <row r="52" spans="1:5" ht="18" customHeight="1" outlineLevel="1">
      <c r="A52" s="94">
        <v>2</v>
      </c>
      <c r="B52" s="95" t="s">
        <v>92</v>
      </c>
      <c r="C52" s="94">
        <v>22</v>
      </c>
      <c r="D52" s="94"/>
      <c r="E52" s="108"/>
    </row>
    <row r="53" spans="1:5" s="83" customFormat="1" ht="18" customHeight="1" outlineLevel="1">
      <c r="A53" s="96"/>
      <c r="B53" s="97" t="s">
        <v>93</v>
      </c>
      <c r="C53" s="96" t="s">
        <v>94</v>
      </c>
      <c r="D53" s="96"/>
      <c r="E53" s="109"/>
    </row>
    <row r="54" spans="1:5" s="83" customFormat="1" ht="18" customHeight="1" outlineLevel="1">
      <c r="A54" s="96"/>
      <c r="B54" s="97" t="s">
        <v>95</v>
      </c>
      <c r="C54" s="96" t="s">
        <v>96</v>
      </c>
      <c r="D54" s="96"/>
      <c r="E54" s="109"/>
    </row>
    <row r="55" spans="1:5" ht="18" customHeight="1" outlineLevel="1">
      <c r="A55" s="94">
        <v>3</v>
      </c>
      <c r="B55" s="95" t="s">
        <v>97</v>
      </c>
      <c r="C55" s="94">
        <v>23</v>
      </c>
      <c r="D55" s="94"/>
      <c r="E55" s="108"/>
    </row>
    <row r="56" spans="1:5" s="83" customFormat="1" ht="18" customHeight="1" outlineLevel="1">
      <c r="A56" s="96"/>
      <c r="B56" s="97" t="s">
        <v>98</v>
      </c>
      <c r="C56" s="96" t="s">
        <v>99</v>
      </c>
      <c r="D56" s="96"/>
      <c r="E56" s="109"/>
    </row>
    <row r="57" spans="1:5" s="83" customFormat="1" ht="18" customHeight="1" outlineLevel="1">
      <c r="A57" s="96"/>
      <c r="B57" s="97" t="s">
        <v>100</v>
      </c>
      <c r="C57" s="96" t="s">
        <v>101</v>
      </c>
      <c r="D57" s="96"/>
      <c r="E57" s="109"/>
    </row>
    <row r="58" spans="1:5" s="83" customFormat="1" ht="18" customHeight="1" outlineLevel="1">
      <c r="A58" s="96"/>
      <c r="B58" s="97" t="s">
        <v>102</v>
      </c>
      <c r="C58" s="96" t="s">
        <v>103</v>
      </c>
      <c r="D58" s="96"/>
      <c r="E58" s="109"/>
    </row>
    <row r="59" spans="1:5" ht="18" customHeight="1" outlineLevel="1">
      <c r="A59" s="94">
        <v>4</v>
      </c>
      <c r="B59" s="95" t="s">
        <v>104</v>
      </c>
      <c r="C59" s="94">
        <v>24</v>
      </c>
      <c r="D59" s="94"/>
      <c r="E59" s="108"/>
    </row>
    <row r="60" spans="1:5" ht="18" customHeight="1" outlineLevel="1">
      <c r="A60" s="94">
        <v>5</v>
      </c>
      <c r="B60" s="95" t="s">
        <v>105</v>
      </c>
      <c r="C60" s="94">
        <v>25</v>
      </c>
      <c r="D60" s="94"/>
      <c r="E60" s="110">
        <v>-8663900000</v>
      </c>
    </row>
    <row r="61" spans="1:5" s="83" customFormat="1" ht="18" customHeight="1" outlineLevel="1">
      <c r="A61" s="96"/>
      <c r="B61" s="97" t="s">
        <v>106</v>
      </c>
      <c r="C61" s="96" t="s">
        <v>107</v>
      </c>
      <c r="D61" s="96"/>
      <c r="E61" s="109"/>
    </row>
    <row r="62" spans="1:5" s="83" customFormat="1" ht="18" customHeight="1" outlineLevel="1">
      <c r="A62" s="96"/>
      <c r="B62" s="97" t="s">
        <v>108</v>
      </c>
      <c r="C62" s="96" t="s">
        <v>109</v>
      </c>
      <c r="D62" s="96"/>
      <c r="E62" s="109"/>
    </row>
    <row r="63" spans="1:5" ht="18" customHeight="1" outlineLevel="1">
      <c r="A63" s="94">
        <v>6</v>
      </c>
      <c r="B63" s="95" t="s">
        <v>110</v>
      </c>
      <c r="C63" s="94">
        <v>26</v>
      </c>
      <c r="D63" s="94"/>
      <c r="E63" s="108">
        <v>0</v>
      </c>
    </row>
    <row r="64" spans="1:5" ht="18" customHeight="1">
      <c r="A64" s="94">
        <v>2</v>
      </c>
      <c r="B64" s="95" t="s">
        <v>111</v>
      </c>
      <c r="C64" s="94">
        <v>27</v>
      </c>
      <c r="D64" s="94"/>
      <c r="E64" s="108"/>
    </row>
    <row r="65" spans="1:5" s="83" customFormat="1" ht="18" customHeight="1" hidden="1" outlineLevel="1">
      <c r="A65" s="96"/>
      <c r="B65" s="97" t="s">
        <v>112</v>
      </c>
      <c r="C65" s="96" t="s">
        <v>113</v>
      </c>
      <c r="D65" s="96"/>
      <c r="E65" s="109"/>
    </row>
    <row r="66" spans="1:5" s="83" customFormat="1" ht="18" customHeight="1" hidden="1" outlineLevel="1">
      <c r="A66" s="96"/>
      <c r="B66" s="97" t="s">
        <v>114</v>
      </c>
      <c r="C66" s="96" t="s">
        <v>115</v>
      </c>
      <c r="D66" s="96"/>
      <c r="E66" s="109"/>
    </row>
    <row r="67" spans="1:5" s="83" customFormat="1" ht="18" customHeight="1" hidden="1" outlineLevel="1">
      <c r="A67" s="96"/>
      <c r="B67" s="97" t="s">
        <v>116</v>
      </c>
      <c r="C67" s="96" t="s">
        <v>117</v>
      </c>
      <c r="D67" s="96"/>
      <c r="E67" s="109"/>
    </row>
    <row r="68" spans="1:5" s="83" customFormat="1" ht="18" customHeight="1" hidden="1" outlineLevel="1">
      <c r="A68" s="96"/>
      <c r="B68" s="97" t="s">
        <v>118</v>
      </c>
      <c r="C68" s="96" t="s">
        <v>119</v>
      </c>
      <c r="D68" s="96"/>
      <c r="E68" s="109"/>
    </row>
    <row r="69" spans="1:5" s="83" customFormat="1" ht="18" customHeight="1" hidden="1" outlineLevel="1">
      <c r="A69" s="96"/>
      <c r="B69" s="97" t="s">
        <v>120</v>
      </c>
      <c r="C69" s="96" t="s">
        <v>121</v>
      </c>
      <c r="D69" s="96"/>
      <c r="E69" s="109"/>
    </row>
    <row r="70" spans="1:5" s="82" customFormat="1" ht="18" customHeight="1" collapsed="1">
      <c r="A70" s="98"/>
      <c r="B70" s="99" t="s">
        <v>122</v>
      </c>
      <c r="C70" s="94">
        <v>30</v>
      </c>
      <c r="D70" s="98"/>
      <c r="E70" s="312">
        <f>SUM(E46:E64)</f>
        <v>-8784817727</v>
      </c>
    </row>
    <row r="71" spans="1:5" s="82" customFormat="1" ht="15.75">
      <c r="A71" s="98" t="s">
        <v>181</v>
      </c>
      <c r="B71" s="99" t="s">
        <v>123</v>
      </c>
      <c r="C71" s="94"/>
      <c r="D71" s="94"/>
      <c r="E71" s="108">
        <v>0</v>
      </c>
    </row>
    <row r="72" spans="1:5" ht="18" customHeight="1" hidden="1" outlineLevel="1">
      <c r="A72" s="94">
        <v>1</v>
      </c>
      <c r="B72" s="95" t="s">
        <v>124</v>
      </c>
      <c r="C72" s="94">
        <v>31</v>
      </c>
      <c r="D72" s="94"/>
      <c r="E72" s="108"/>
    </row>
    <row r="73" spans="1:5" ht="18" customHeight="1" hidden="1" outlineLevel="1">
      <c r="A73" s="94">
        <v>2</v>
      </c>
      <c r="B73" s="95" t="s">
        <v>125</v>
      </c>
      <c r="C73" s="94">
        <v>32</v>
      </c>
      <c r="D73" s="94"/>
      <c r="E73" s="108"/>
    </row>
    <row r="74" spans="1:5" ht="18" customHeight="1" hidden="1" outlineLevel="1">
      <c r="A74" s="94">
        <v>3</v>
      </c>
      <c r="B74" s="95" t="s">
        <v>126</v>
      </c>
      <c r="C74" s="94">
        <v>33</v>
      </c>
      <c r="D74" s="94"/>
      <c r="E74" s="108"/>
    </row>
    <row r="75" spans="1:5" s="83" customFormat="1" ht="18" customHeight="1" hidden="1" outlineLevel="1">
      <c r="A75" s="96"/>
      <c r="B75" s="97" t="s">
        <v>127</v>
      </c>
      <c r="C75" s="96" t="s">
        <v>128</v>
      </c>
      <c r="D75" s="96"/>
      <c r="E75" s="109"/>
    </row>
    <row r="76" spans="1:5" s="83" customFormat="1" ht="18" customHeight="1" hidden="1" outlineLevel="1">
      <c r="A76" s="96"/>
      <c r="B76" s="97" t="s">
        <v>129</v>
      </c>
      <c r="C76" s="96" t="s">
        <v>130</v>
      </c>
      <c r="D76" s="96"/>
      <c r="E76" s="109"/>
    </row>
    <row r="77" spans="1:5" s="83" customFormat="1" ht="18" customHeight="1" hidden="1" outlineLevel="1">
      <c r="A77" s="96"/>
      <c r="B77" s="97" t="s">
        <v>131</v>
      </c>
      <c r="C77" s="96" t="s">
        <v>132</v>
      </c>
      <c r="D77" s="96"/>
      <c r="E77" s="109"/>
    </row>
    <row r="78" spans="1:5" ht="18" customHeight="1" hidden="1" outlineLevel="1">
      <c r="A78" s="94">
        <v>4</v>
      </c>
      <c r="B78" s="95" t="s">
        <v>133</v>
      </c>
      <c r="C78" s="94">
        <v>34</v>
      </c>
      <c r="D78" s="94"/>
      <c r="E78" s="108"/>
    </row>
    <row r="79" spans="1:5" s="83" customFormat="1" ht="18" customHeight="1" hidden="1" outlineLevel="1">
      <c r="A79" s="96"/>
      <c r="B79" s="97" t="s">
        <v>134</v>
      </c>
      <c r="C79" s="96" t="s">
        <v>135</v>
      </c>
      <c r="D79" s="96"/>
      <c r="E79" s="109"/>
    </row>
    <row r="80" spans="1:5" s="83" customFormat="1" ht="18" customHeight="1" hidden="1" outlineLevel="1">
      <c r="A80" s="96"/>
      <c r="B80" s="97" t="s">
        <v>136</v>
      </c>
      <c r="C80" s="96" t="s">
        <v>137</v>
      </c>
      <c r="D80" s="96"/>
      <c r="E80" s="109"/>
    </row>
    <row r="81" spans="1:5" ht="18" customHeight="1" hidden="1" outlineLevel="1">
      <c r="A81" s="94">
        <v>5</v>
      </c>
      <c r="B81" s="95" t="s">
        <v>138</v>
      </c>
      <c r="C81" s="94">
        <v>35</v>
      </c>
      <c r="D81" s="94"/>
      <c r="E81" s="108"/>
    </row>
    <row r="82" spans="1:5" ht="15.75" outlineLevel="1">
      <c r="A82" s="94">
        <v>6</v>
      </c>
      <c r="B82" s="95" t="s">
        <v>139</v>
      </c>
      <c r="C82" s="94">
        <v>36</v>
      </c>
      <c r="D82" s="94"/>
      <c r="E82" s="108"/>
    </row>
    <row r="83" spans="1:5" s="82" customFormat="1" ht="18" customHeight="1">
      <c r="A83" s="94"/>
      <c r="B83" s="99" t="s">
        <v>140</v>
      </c>
      <c r="C83" s="94">
        <v>40</v>
      </c>
      <c r="D83" s="94"/>
      <c r="E83" s="108"/>
    </row>
    <row r="84" spans="1:5" s="82" customFormat="1" ht="18" customHeight="1" collapsed="1">
      <c r="A84" s="98" t="s">
        <v>204</v>
      </c>
      <c r="B84" s="99" t="s">
        <v>141</v>
      </c>
      <c r="C84" s="94"/>
      <c r="D84" s="94"/>
      <c r="E84" s="108"/>
    </row>
    <row r="85" spans="1:5" ht="18" customHeight="1" hidden="1" outlineLevel="1">
      <c r="A85" s="94"/>
      <c r="B85" s="95" t="s">
        <v>142</v>
      </c>
      <c r="C85" s="94" t="s">
        <v>143</v>
      </c>
      <c r="D85" s="94"/>
      <c r="E85" s="108"/>
    </row>
    <row r="86" spans="1:5" s="83" customFormat="1" ht="18" customHeight="1" hidden="1" outlineLevel="1">
      <c r="A86" s="96"/>
      <c r="B86" s="97" t="s">
        <v>144</v>
      </c>
      <c r="C86" s="96" t="s">
        <v>145</v>
      </c>
      <c r="D86" s="96"/>
      <c r="E86" s="109"/>
    </row>
    <row r="87" spans="1:5" s="83" customFormat="1" ht="18" customHeight="1" hidden="1" outlineLevel="1">
      <c r="A87" s="96"/>
      <c r="B87" s="97" t="s">
        <v>146</v>
      </c>
      <c r="C87" s="96" t="s">
        <v>147</v>
      </c>
      <c r="D87" s="96"/>
      <c r="E87" s="109"/>
    </row>
    <row r="88" spans="1:5" s="83" customFormat="1" ht="18" customHeight="1" hidden="1" outlineLevel="1">
      <c r="A88" s="96"/>
      <c r="B88" s="97" t="s">
        <v>148</v>
      </c>
      <c r="C88" s="96" t="s">
        <v>149</v>
      </c>
      <c r="D88" s="96"/>
      <c r="E88" s="109"/>
    </row>
    <row r="89" spans="1:5" s="83" customFormat="1" ht="18" customHeight="1" hidden="1" outlineLevel="1">
      <c r="A89" s="96"/>
      <c r="B89" s="97" t="s">
        <v>150</v>
      </c>
      <c r="C89" s="96" t="s">
        <v>151</v>
      </c>
      <c r="D89" s="96"/>
      <c r="E89" s="109"/>
    </row>
    <row r="90" spans="1:5" ht="18" customHeight="1" hidden="1" outlineLevel="1">
      <c r="A90" s="94"/>
      <c r="B90" s="95" t="s">
        <v>152</v>
      </c>
      <c r="C90" s="94" t="s">
        <v>153</v>
      </c>
      <c r="D90" s="94"/>
      <c r="E90" s="108"/>
    </row>
    <row r="91" spans="1:5" s="83" customFormat="1" ht="18" customHeight="1" hidden="1" outlineLevel="1">
      <c r="A91" s="96"/>
      <c r="B91" s="97" t="s">
        <v>154</v>
      </c>
      <c r="C91" s="96" t="s">
        <v>155</v>
      </c>
      <c r="D91" s="96"/>
      <c r="E91" s="109"/>
    </row>
    <row r="92" spans="1:5" s="83" customFormat="1" ht="18" customHeight="1" hidden="1" outlineLevel="1">
      <c r="A92" s="96"/>
      <c r="B92" s="97" t="s">
        <v>156</v>
      </c>
      <c r="C92" s="96" t="s">
        <v>157</v>
      </c>
      <c r="D92" s="96"/>
      <c r="E92" s="109"/>
    </row>
    <row r="93" spans="1:5" s="82" customFormat="1" ht="18" customHeight="1" collapsed="1">
      <c r="A93" s="94"/>
      <c r="B93" s="99" t="s">
        <v>141</v>
      </c>
      <c r="C93" s="94" t="s">
        <v>158</v>
      </c>
      <c r="D93" s="98"/>
      <c r="E93" s="112"/>
    </row>
    <row r="94" spans="1:5" s="82" customFormat="1" ht="18" customHeight="1">
      <c r="A94" s="98"/>
      <c r="B94" s="99" t="s">
        <v>159</v>
      </c>
      <c r="C94" s="94" t="s">
        <v>158</v>
      </c>
      <c r="D94" s="98"/>
      <c r="E94" s="312">
        <f>E45+E70+E71+E83+E93</f>
        <v>-21021328173</v>
      </c>
    </row>
    <row r="95" spans="1:5" s="82" customFormat="1" ht="18" customHeight="1">
      <c r="A95" s="98"/>
      <c r="B95" s="99" t="s">
        <v>160</v>
      </c>
      <c r="C95" s="94" t="s">
        <v>161</v>
      </c>
      <c r="D95" s="98"/>
      <c r="E95" s="112">
        <v>75824327214</v>
      </c>
    </row>
    <row r="96" spans="1:5" ht="18" customHeight="1">
      <c r="A96" s="94"/>
      <c r="B96" s="95" t="s">
        <v>162</v>
      </c>
      <c r="C96" s="94" t="s">
        <v>163</v>
      </c>
      <c r="D96" s="94"/>
      <c r="E96" s="108"/>
    </row>
    <row r="97" spans="1:5" s="82" customFormat="1" ht="18" customHeight="1">
      <c r="A97" s="100"/>
      <c r="B97" s="101" t="s">
        <v>164</v>
      </c>
      <c r="C97" s="102" t="s">
        <v>165</v>
      </c>
      <c r="D97" s="100"/>
      <c r="E97" s="317">
        <f>E95+E94+E96</f>
        <v>54802999041</v>
      </c>
    </row>
    <row r="98" spans="1:5" s="82" customFormat="1" ht="18" customHeight="1">
      <c r="A98" s="103"/>
      <c r="B98" s="104"/>
      <c r="C98" s="105"/>
      <c r="D98" s="103"/>
      <c r="E98" s="103"/>
    </row>
    <row r="99" spans="1:5" s="82" customFormat="1" ht="15.75">
      <c r="A99" s="103"/>
      <c r="B99" s="104"/>
      <c r="C99" s="105"/>
      <c r="D99" s="103"/>
      <c r="E99" s="103"/>
    </row>
    <row r="100" spans="1:5" ht="15.75">
      <c r="A100" s="106"/>
      <c r="B100" s="107"/>
      <c r="C100" s="349" t="s">
        <v>686</v>
      </c>
      <c r="D100" s="349"/>
      <c r="E100" s="349"/>
    </row>
    <row r="101" spans="1:5" ht="15.75">
      <c r="A101" s="378" t="s">
        <v>61</v>
      </c>
      <c r="B101" s="378"/>
      <c r="C101" s="378" t="s">
        <v>684</v>
      </c>
      <c r="D101" s="378"/>
      <c r="E101" s="378"/>
    </row>
    <row r="102" spans="1:5" ht="15.75">
      <c r="A102" s="87"/>
      <c r="B102" s="87"/>
      <c r="C102" s="87"/>
      <c r="D102" s="87"/>
      <c r="E102" s="87"/>
    </row>
    <row r="103" spans="1:5" ht="15.75">
      <c r="A103" s="87"/>
      <c r="B103" s="87"/>
      <c r="C103" s="87"/>
      <c r="D103" s="87"/>
      <c r="E103" s="87"/>
    </row>
    <row r="104" spans="1:5" ht="15.75">
      <c r="A104" s="87"/>
      <c r="B104" s="87"/>
      <c r="C104" s="87"/>
      <c r="D104" s="87"/>
      <c r="E104" s="87"/>
    </row>
    <row r="105" spans="1:5" ht="15.75">
      <c r="A105" s="87"/>
      <c r="B105" s="87"/>
      <c r="C105" s="87"/>
      <c r="D105" s="87"/>
      <c r="E105" s="87"/>
    </row>
    <row r="106" spans="1:5" ht="15.75">
      <c r="A106" s="87"/>
      <c r="B106" s="87"/>
      <c r="C106" s="87"/>
      <c r="D106" s="87"/>
      <c r="E106" s="87"/>
    </row>
    <row r="107" spans="1:5" ht="15.75">
      <c r="A107" s="379" t="s">
        <v>438</v>
      </c>
      <c r="B107" s="379"/>
      <c r="C107" s="379" t="s">
        <v>685</v>
      </c>
      <c r="D107" s="379"/>
      <c r="E107" s="379"/>
    </row>
    <row r="108" spans="1:5" ht="15.75">
      <c r="A108" s="86"/>
      <c r="B108" s="86"/>
      <c r="C108" s="86"/>
      <c r="D108" s="86"/>
      <c r="E108" s="86"/>
    </row>
    <row r="109" spans="1:5" ht="15.75">
      <c r="A109" s="86"/>
      <c r="B109" s="86"/>
      <c r="C109" s="86"/>
      <c r="D109" s="86"/>
      <c r="E109" s="86"/>
    </row>
  </sheetData>
  <mergeCells count="8">
    <mergeCell ref="A3:E3"/>
    <mergeCell ref="A101:B101"/>
    <mergeCell ref="A107:B107"/>
    <mergeCell ref="C107:E107"/>
    <mergeCell ref="A5:E5"/>
    <mergeCell ref="A4:E4"/>
    <mergeCell ref="C100:E100"/>
    <mergeCell ref="C101:E101"/>
  </mergeCells>
  <printOptions horizontalCentered="1"/>
  <pageMargins left="0.5" right="0.2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3"/>
  <sheetViews>
    <sheetView workbookViewId="0" topLeftCell="A1">
      <selection activeCell="F140" sqref="F140:G140"/>
    </sheetView>
  </sheetViews>
  <sheetFormatPr defaultColWidth="8.796875" defaultRowHeight="15"/>
  <cols>
    <col min="1" max="1" width="9.3984375" style="14" customWidth="1"/>
    <col min="2" max="3" width="9" style="14" customWidth="1"/>
    <col min="4" max="4" width="9.8984375" style="14" customWidth="1"/>
    <col min="5" max="5" width="10.3984375" style="14" customWidth="1"/>
    <col min="6" max="6" width="10.59765625" style="14" customWidth="1"/>
    <col min="7" max="7" width="10.8984375" style="14" bestFit="1" customWidth="1"/>
    <col min="8" max="8" width="9.19921875" style="14" customWidth="1"/>
    <col min="9" max="9" width="10.09765625" style="14" customWidth="1"/>
    <col min="10" max="10" width="16.09765625" style="14" customWidth="1"/>
    <col min="11" max="16384" width="9" style="14" customWidth="1"/>
  </cols>
  <sheetData>
    <row r="1" spans="1:9" ht="15.75">
      <c r="A1" s="438" t="s">
        <v>404</v>
      </c>
      <c r="B1" s="438"/>
      <c r="C1" s="438"/>
      <c r="D1" s="438"/>
      <c r="E1" s="438"/>
      <c r="F1" s="440" t="s">
        <v>405</v>
      </c>
      <c r="G1" s="440"/>
      <c r="H1" s="440"/>
      <c r="I1" s="440"/>
    </row>
    <row r="2" spans="1:9" ht="15.75">
      <c r="A2" s="194"/>
      <c r="B2" s="194"/>
      <c r="C2" s="194"/>
      <c r="D2" s="194"/>
      <c r="E2" s="194"/>
      <c r="F2" s="441"/>
      <c r="G2" s="441"/>
      <c r="H2" s="441"/>
      <c r="I2" s="441"/>
    </row>
    <row r="3" spans="1:9" ht="15.75">
      <c r="A3" s="194"/>
      <c r="B3" s="194"/>
      <c r="C3" s="194"/>
      <c r="D3" s="194"/>
      <c r="E3" s="194"/>
      <c r="F3" s="194"/>
      <c r="G3" s="194"/>
      <c r="H3" s="194"/>
      <c r="I3" s="194"/>
    </row>
    <row r="4" spans="1:9" ht="18.75">
      <c r="A4" s="439" t="s">
        <v>406</v>
      </c>
      <c r="B4" s="439"/>
      <c r="C4" s="439"/>
      <c r="D4" s="439"/>
      <c r="E4" s="439"/>
      <c r="F4" s="439"/>
      <c r="G4" s="439"/>
      <c r="H4" s="439"/>
      <c r="I4" s="439"/>
    </row>
    <row r="5" spans="1:9" ht="18.75">
      <c r="A5" s="439" t="s">
        <v>602</v>
      </c>
      <c r="B5" s="439"/>
      <c r="C5" s="439"/>
      <c r="D5" s="439"/>
      <c r="E5" s="439"/>
      <c r="F5" s="439"/>
      <c r="G5" s="439"/>
      <c r="H5" s="439"/>
      <c r="I5" s="439"/>
    </row>
    <row r="6" spans="1:9" ht="15.75">
      <c r="A6" s="194"/>
      <c r="B6" s="194"/>
      <c r="C6" s="194"/>
      <c r="D6" s="194"/>
      <c r="E6" s="194"/>
      <c r="F6" s="194"/>
      <c r="G6" s="194"/>
      <c r="H6" s="194"/>
      <c r="I6" s="194"/>
    </row>
    <row r="7" spans="1:9" s="16" customFormat="1" ht="16.5">
      <c r="A7" s="195" t="s">
        <v>407</v>
      </c>
      <c r="B7" s="196"/>
      <c r="C7" s="196"/>
      <c r="D7" s="196"/>
      <c r="E7" s="196"/>
      <c r="F7" s="196"/>
      <c r="G7" s="196"/>
      <c r="H7" s="196"/>
      <c r="I7" s="196"/>
    </row>
    <row r="8" spans="1:9" ht="16.5">
      <c r="A8" s="197" t="s">
        <v>408</v>
      </c>
      <c r="B8" s="197"/>
      <c r="C8" s="197"/>
      <c r="D8" s="197"/>
      <c r="E8" s="197"/>
      <c r="F8" s="197"/>
      <c r="G8" s="197"/>
      <c r="H8" s="197"/>
      <c r="I8" s="197"/>
    </row>
    <row r="9" spans="1:9" ht="16.5">
      <c r="A9" s="347" t="s">
        <v>409</v>
      </c>
      <c r="B9" s="347"/>
      <c r="C9" s="347"/>
      <c r="D9" s="347"/>
      <c r="E9" s="347"/>
      <c r="F9" s="347"/>
      <c r="G9" s="347"/>
      <c r="H9" s="347"/>
      <c r="I9" s="347"/>
    </row>
    <row r="10" spans="1:9" ht="16.5">
      <c r="A10" s="197" t="s">
        <v>410</v>
      </c>
      <c r="B10" s="197"/>
      <c r="C10" s="197"/>
      <c r="D10" s="197"/>
      <c r="E10" s="197"/>
      <c r="F10" s="197"/>
      <c r="G10" s="197"/>
      <c r="H10" s="197"/>
      <c r="I10" s="197"/>
    </row>
    <row r="11" spans="1:9" s="304" customFormat="1" ht="16.5">
      <c r="A11" s="347" t="s">
        <v>411</v>
      </c>
      <c r="B11" s="347"/>
      <c r="C11" s="347"/>
      <c r="D11" s="347"/>
      <c r="E11" s="347"/>
      <c r="F11" s="347"/>
      <c r="G11" s="347"/>
      <c r="H11" s="347"/>
      <c r="I11" s="347"/>
    </row>
    <row r="12" spans="1:9" ht="16.5">
      <c r="A12" s="197" t="s">
        <v>412</v>
      </c>
      <c r="B12" s="197"/>
      <c r="C12" s="197"/>
      <c r="D12" s="197"/>
      <c r="E12" s="197"/>
      <c r="F12" s="197"/>
      <c r="G12" s="197"/>
      <c r="H12" s="197"/>
      <c r="I12" s="197"/>
    </row>
    <row r="13" spans="1:9" s="16" customFormat="1" ht="16.5">
      <c r="A13" s="340" t="s">
        <v>413</v>
      </c>
      <c r="B13" s="340"/>
      <c r="C13" s="340"/>
      <c r="D13" s="340"/>
      <c r="E13" s="340"/>
      <c r="F13" s="340"/>
      <c r="G13" s="196"/>
      <c r="H13" s="196"/>
      <c r="I13" s="196"/>
    </row>
    <row r="14" spans="1:9" ht="16.5">
      <c r="A14" s="347" t="s">
        <v>414</v>
      </c>
      <c r="B14" s="347"/>
      <c r="C14" s="347"/>
      <c r="D14" s="347"/>
      <c r="E14" s="347"/>
      <c r="F14" s="347"/>
      <c r="G14" s="347"/>
      <c r="H14" s="347"/>
      <c r="I14" s="194"/>
    </row>
    <row r="15" spans="1:9" ht="16.5">
      <c r="A15" s="347" t="s">
        <v>415</v>
      </c>
      <c r="B15" s="347"/>
      <c r="C15" s="347"/>
      <c r="D15" s="347"/>
      <c r="E15" s="347"/>
      <c r="F15" s="347"/>
      <c r="G15" s="197"/>
      <c r="H15" s="194"/>
      <c r="I15" s="194"/>
    </row>
    <row r="16" spans="1:9" ht="15.75">
      <c r="A16" s="194"/>
      <c r="B16" s="194"/>
      <c r="C16" s="194"/>
      <c r="D16" s="194"/>
      <c r="E16" s="194"/>
      <c r="F16" s="194"/>
      <c r="G16" s="194"/>
      <c r="H16" s="194"/>
      <c r="I16" s="194"/>
    </row>
    <row r="17" spans="1:9" s="16" customFormat="1" ht="16.5">
      <c r="A17" s="340" t="s">
        <v>416</v>
      </c>
      <c r="B17" s="340"/>
      <c r="C17" s="340"/>
      <c r="D17" s="340"/>
      <c r="E17" s="196"/>
      <c r="F17" s="196"/>
      <c r="G17" s="196"/>
      <c r="H17" s="196"/>
      <c r="I17" s="196"/>
    </row>
    <row r="18" spans="1:9" ht="16.5">
      <c r="A18" s="347" t="s">
        <v>417</v>
      </c>
      <c r="B18" s="347"/>
      <c r="C18" s="347"/>
      <c r="D18" s="347"/>
      <c r="E18" s="347"/>
      <c r="F18" s="347"/>
      <c r="G18" s="197"/>
      <c r="H18" s="197"/>
      <c r="I18" s="197"/>
    </row>
    <row r="19" spans="1:9" ht="16.5">
      <c r="A19" s="304" t="s">
        <v>418</v>
      </c>
      <c r="B19" s="304"/>
      <c r="C19" s="304"/>
      <c r="D19" s="304"/>
      <c r="E19" s="304"/>
      <c r="F19" s="197"/>
      <c r="G19" s="197"/>
      <c r="H19" s="197"/>
      <c r="I19" s="197"/>
    </row>
    <row r="20" spans="1:9" s="16" customFormat="1" ht="16.5">
      <c r="A20" s="347" t="s">
        <v>477</v>
      </c>
      <c r="B20" s="347"/>
      <c r="C20" s="347"/>
      <c r="D20" s="347"/>
      <c r="E20" s="347"/>
      <c r="F20" s="347"/>
      <c r="G20" s="347"/>
      <c r="H20" s="347"/>
      <c r="I20" s="195"/>
    </row>
    <row r="21" spans="1:9" ht="16.5">
      <c r="A21" s="197" t="s">
        <v>419</v>
      </c>
      <c r="B21" s="197"/>
      <c r="C21" s="197"/>
      <c r="D21" s="197"/>
      <c r="E21" s="197"/>
      <c r="F21" s="197"/>
      <c r="G21" s="197"/>
      <c r="H21" s="197"/>
      <c r="I21" s="197"/>
    </row>
    <row r="22" spans="1:9" s="16" customFormat="1" ht="16.5">
      <c r="A22" s="340" t="s">
        <v>478</v>
      </c>
      <c r="B22" s="340"/>
      <c r="C22" s="340"/>
      <c r="D22" s="340"/>
      <c r="E22" s="340"/>
      <c r="F22" s="340"/>
      <c r="G22" s="340"/>
      <c r="H22" s="195"/>
      <c r="I22" s="195"/>
    </row>
    <row r="23" spans="1:9" s="18" customFormat="1" ht="16.5">
      <c r="A23" s="347" t="s">
        <v>420</v>
      </c>
      <c r="B23" s="347"/>
      <c r="C23" s="347"/>
      <c r="D23" s="347"/>
      <c r="E23" s="347"/>
      <c r="F23" s="347"/>
      <c r="G23" s="347"/>
      <c r="H23" s="347"/>
      <c r="I23" s="347"/>
    </row>
    <row r="24" spans="1:9" ht="16.5">
      <c r="A24" s="347" t="s">
        <v>422</v>
      </c>
      <c r="B24" s="347"/>
      <c r="C24" s="347"/>
      <c r="D24" s="347"/>
      <c r="E24" s="347"/>
      <c r="F24" s="347"/>
      <c r="G24" s="347"/>
      <c r="H24" s="347"/>
      <c r="I24" s="347"/>
    </row>
    <row r="25" spans="1:10" ht="16.5">
      <c r="A25" s="304" t="s">
        <v>423</v>
      </c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9" ht="16.5">
      <c r="A26" s="197" t="s">
        <v>421</v>
      </c>
      <c r="B26" s="197"/>
      <c r="C26" s="197"/>
      <c r="D26" s="197"/>
      <c r="E26" s="197"/>
      <c r="F26" s="197"/>
      <c r="G26" s="197"/>
      <c r="H26" s="197"/>
      <c r="I26" s="197"/>
    </row>
    <row r="27" spans="1:9" ht="16.5">
      <c r="A27" s="197"/>
      <c r="B27" s="197"/>
      <c r="C27" s="197"/>
      <c r="D27" s="197"/>
      <c r="E27" s="197"/>
      <c r="F27" s="197"/>
      <c r="G27" s="197"/>
      <c r="H27" s="197"/>
      <c r="I27" s="197"/>
    </row>
    <row r="28" spans="1:9" s="18" customFormat="1" ht="16.5">
      <c r="A28" s="347" t="s">
        <v>424</v>
      </c>
      <c r="B28" s="347"/>
      <c r="C28" s="347"/>
      <c r="D28" s="347"/>
      <c r="E28" s="347"/>
      <c r="F28" s="347"/>
      <c r="G28" s="347"/>
      <c r="H28" s="347"/>
      <c r="I28" s="347"/>
    </row>
    <row r="29" spans="1:9" s="18" customFormat="1" ht="16.5">
      <c r="A29" s="347" t="s">
        <v>425</v>
      </c>
      <c r="B29" s="347"/>
      <c r="C29" s="347"/>
      <c r="D29" s="347"/>
      <c r="E29" s="347"/>
      <c r="F29" s="347"/>
      <c r="G29" s="347"/>
      <c r="H29" s="347"/>
      <c r="I29" s="198"/>
    </row>
    <row r="30" spans="1:9" s="18" customFormat="1" ht="16.5">
      <c r="A30" s="347" t="s">
        <v>426</v>
      </c>
      <c r="B30" s="347"/>
      <c r="C30" s="347"/>
      <c r="D30" s="347"/>
      <c r="E30" s="347"/>
      <c r="F30" s="347"/>
      <c r="G30" s="347"/>
      <c r="H30" s="347"/>
      <c r="I30" s="347"/>
    </row>
    <row r="31" spans="1:9" s="18" customFormat="1" ht="16.5">
      <c r="A31" s="347" t="s">
        <v>427</v>
      </c>
      <c r="B31" s="347"/>
      <c r="C31" s="347"/>
      <c r="D31" s="347"/>
      <c r="E31" s="347"/>
      <c r="F31" s="347"/>
      <c r="G31" s="347"/>
      <c r="H31" s="347"/>
      <c r="I31" s="347"/>
    </row>
    <row r="32" spans="1:9" s="18" customFormat="1" ht="16.5">
      <c r="A32" s="347" t="s">
        <v>428</v>
      </c>
      <c r="B32" s="347"/>
      <c r="C32" s="347"/>
      <c r="D32" s="347"/>
      <c r="E32" s="347"/>
      <c r="F32" s="347"/>
      <c r="G32" s="347"/>
      <c r="H32" s="347"/>
      <c r="I32" s="347"/>
    </row>
    <row r="33" spans="1:9" s="18" customFormat="1" ht="16.5">
      <c r="A33" s="197"/>
      <c r="B33" s="198"/>
      <c r="C33" s="198"/>
      <c r="D33" s="198"/>
      <c r="E33" s="198"/>
      <c r="F33" s="198"/>
      <c r="G33" s="198"/>
      <c r="H33" s="198"/>
      <c r="I33" s="198"/>
    </row>
    <row r="34" spans="1:9" s="18" customFormat="1" ht="16.5">
      <c r="A34" s="347" t="s">
        <v>429</v>
      </c>
      <c r="B34" s="347"/>
      <c r="C34" s="347"/>
      <c r="D34" s="347"/>
      <c r="E34" s="347"/>
      <c r="F34" s="347"/>
      <c r="G34" s="347"/>
      <c r="H34" s="347"/>
      <c r="I34" s="347"/>
    </row>
    <row r="35" spans="1:9" ht="16.5">
      <c r="A35" s="347" t="s">
        <v>430</v>
      </c>
      <c r="B35" s="347"/>
      <c r="C35" s="347"/>
      <c r="D35" s="197"/>
      <c r="E35" s="197"/>
      <c r="F35" s="197"/>
      <c r="G35" s="197"/>
      <c r="H35" s="197"/>
      <c r="I35" s="197"/>
    </row>
    <row r="36" spans="1:9" ht="16.5">
      <c r="A36" s="347" t="s">
        <v>431</v>
      </c>
      <c r="B36" s="347"/>
      <c r="C36" s="347"/>
      <c r="D36" s="347"/>
      <c r="E36" s="197"/>
      <c r="F36" s="197"/>
      <c r="G36" s="197"/>
      <c r="H36" s="197"/>
      <c r="I36" s="197"/>
    </row>
    <row r="37" spans="1:9" ht="16.5">
      <c r="A37" s="197"/>
      <c r="B37" s="197"/>
      <c r="C37" s="197"/>
      <c r="D37" s="197"/>
      <c r="E37" s="197"/>
      <c r="F37" s="197"/>
      <c r="G37" s="197"/>
      <c r="H37" s="197"/>
      <c r="I37" s="197"/>
    </row>
    <row r="38" spans="1:9" ht="16.5">
      <c r="A38" s="197" t="s">
        <v>432</v>
      </c>
      <c r="B38" s="197"/>
      <c r="C38" s="197"/>
      <c r="D38" s="197"/>
      <c r="E38" s="197"/>
      <c r="F38" s="197"/>
      <c r="G38" s="197"/>
      <c r="H38" s="197"/>
      <c r="I38" s="197"/>
    </row>
    <row r="39" spans="1:9" ht="16.5">
      <c r="A39" s="347" t="s">
        <v>433</v>
      </c>
      <c r="B39" s="347"/>
      <c r="C39" s="347"/>
      <c r="D39" s="347"/>
      <c r="E39" s="347"/>
      <c r="F39" s="347"/>
      <c r="G39" s="347"/>
      <c r="H39" s="347"/>
      <c r="I39" s="347"/>
    </row>
    <row r="40" spans="1:9" ht="16.5">
      <c r="A40" s="347" t="s">
        <v>434</v>
      </c>
      <c r="B40" s="347"/>
      <c r="C40" s="347"/>
      <c r="D40" s="347"/>
      <c r="E40" s="347"/>
      <c r="F40" s="347"/>
      <c r="G40" s="347"/>
      <c r="H40" s="347"/>
      <c r="I40" s="197"/>
    </row>
    <row r="41" spans="1:9" ht="16.5">
      <c r="A41" s="197"/>
      <c r="B41" s="197"/>
      <c r="C41" s="197"/>
      <c r="D41" s="197"/>
      <c r="E41" s="197"/>
      <c r="F41" s="197"/>
      <c r="G41" s="197"/>
      <c r="H41" s="197"/>
      <c r="I41" s="197"/>
    </row>
    <row r="42" spans="1:9" s="18" customFormat="1" ht="16.5">
      <c r="A42" s="197" t="s">
        <v>435</v>
      </c>
      <c r="B42" s="198"/>
      <c r="C42" s="198"/>
      <c r="D42" s="198"/>
      <c r="E42" s="198"/>
      <c r="F42" s="198"/>
      <c r="G42" s="198"/>
      <c r="H42" s="198"/>
      <c r="I42" s="198"/>
    </row>
    <row r="43" spans="1:9" ht="16.5">
      <c r="A43" s="197" t="s">
        <v>436</v>
      </c>
      <c r="B43" s="197"/>
      <c r="C43" s="197"/>
      <c r="D43" s="197"/>
      <c r="E43" s="197"/>
      <c r="F43" s="197"/>
      <c r="G43" s="197"/>
      <c r="H43" s="197"/>
      <c r="I43" s="197"/>
    </row>
    <row r="44" spans="1:9" ht="16.5">
      <c r="A44" s="197" t="s">
        <v>437</v>
      </c>
      <c r="B44" s="197"/>
      <c r="C44" s="197"/>
      <c r="D44" s="197"/>
      <c r="E44" s="197"/>
      <c r="F44" s="197"/>
      <c r="G44" s="197"/>
      <c r="H44" s="197"/>
      <c r="I44" s="197"/>
    </row>
    <row r="45" spans="1:9" ht="16.5">
      <c r="A45" s="197"/>
      <c r="B45" s="197"/>
      <c r="C45" s="197"/>
      <c r="D45" s="197"/>
      <c r="E45" s="197"/>
      <c r="F45" s="197"/>
      <c r="G45" s="197"/>
      <c r="H45" s="197"/>
      <c r="I45" s="197"/>
    </row>
    <row r="46" spans="1:9" s="18" customFormat="1" ht="16.5">
      <c r="A46" s="197" t="s">
        <v>439</v>
      </c>
      <c r="B46" s="198"/>
      <c r="C46" s="198"/>
      <c r="D46" s="198"/>
      <c r="E46" s="198"/>
      <c r="F46" s="198"/>
      <c r="G46" s="197"/>
      <c r="H46" s="198"/>
      <c r="I46" s="198"/>
    </row>
    <row r="47" spans="1:9" s="18" customFormat="1" ht="16.5">
      <c r="A47" s="450" t="s">
        <v>440</v>
      </c>
      <c r="B47" s="450"/>
      <c r="C47" s="450"/>
      <c r="D47" s="450"/>
      <c r="E47" s="450"/>
      <c r="F47" s="198"/>
      <c r="G47" s="198"/>
      <c r="H47" s="198"/>
      <c r="I47" s="198"/>
    </row>
    <row r="48" spans="1:9" s="18" customFormat="1" ht="16.5">
      <c r="A48" s="197" t="s">
        <v>441</v>
      </c>
      <c r="B48" s="198"/>
      <c r="C48" s="198"/>
      <c r="D48" s="198"/>
      <c r="E48" s="198"/>
      <c r="F48" s="198"/>
      <c r="G48" s="198"/>
      <c r="H48" s="198"/>
      <c r="I48" s="198"/>
    </row>
    <row r="49" spans="1:9" s="18" customFormat="1" ht="16.5">
      <c r="A49" s="197"/>
      <c r="B49" s="198"/>
      <c r="C49" s="198"/>
      <c r="D49" s="198"/>
      <c r="E49" s="197"/>
      <c r="F49" s="198"/>
      <c r="G49" s="198"/>
      <c r="H49" s="198"/>
      <c r="I49" s="198"/>
    </row>
    <row r="50" spans="1:9" s="18" customFormat="1" ht="16.5">
      <c r="A50" s="347" t="s">
        <v>442</v>
      </c>
      <c r="B50" s="347"/>
      <c r="C50" s="347"/>
      <c r="D50" s="347"/>
      <c r="E50" s="347"/>
      <c r="F50" s="347"/>
      <c r="G50" s="198"/>
      <c r="H50" s="198"/>
      <c r="I50" s="198"/>
    </row>
    <row r="51" spans="1:9" s="17" customFormat="1" ht="16.5">
      <c r="A51" s="347" t="s">
        <v>443</v>
      </c>
      <c r="B51" s="347"/>
      <c r="C51" s="347"/>
      <c r="D51" s="347"/>
      <c r="E51" s="347"/>
      <c r="F51" s="347"/>
      <c r="G51" s="347"/>
      <c r="H51" s="197"/>
      <c r="I51" s="197"/>
    </row>
    <row r="52" spans="1:9" s="17" customFormat="1" ht="16.5">
      <c r="A52" s="347" t="s">
        <v>444</v>
      </c>
      <c r="B52" s="347"/>
      <c r="C52" s="347"/>
      <c r="D52" s="347"/>
      <c r="E52" s="347"/>
      <c r="F52" s="347"/>
      <c r="G52" s="197"/>
      <c r="H52" s="197"/>
      <c r="I52" s="197"/>
    </row>
    <row r="53" spans="1:9" s="18" customFormat="1" ht="16.5">
      <c r="A53" s="197"/>
      <c r="B53" s="198"/>
      <c r="C53" s="198"/>
      <c r="D53" s="198"/>
      <c r="E53" s="198"/>
      <c r="F53" s="198"/>
      <c r="G53" s="198"/>
      <c r="H53" s="198"/>
      <c r="I53" s="198"/>
    </row>
    <row r="54" spans="1:9" ht="16.5">
      <c r="A54" s="347" t="s">
        <v>445</v>
      </c>
      <c r="B54" s="347"/>
      <c r="C54" s="347"/>
      <c r="D54" s="347"/>
      <c r="E54" s="347"/>
      <c r="F54" s="347"/>
      <c r="G54" s="347"/>
      <c r="H54" s="197"/>
      <c r="I54" s="197"/>
    </row>
    <row r="55" spans="1:9" ht="16.5">
      <c r="A55" s="197" t="s">
        <v>446</v>
      </c>
      <c r="B55" s="197"/>
      <c r="C55" s="197"/>
      <c r="D55" s="197"/>
      <c r="E55" s="197"/>
      <c r="F55" s="197"/>
      <c r="G55" s="197"/>
      <c r="H55" s="197"/>
      <c r="I55" s="197"/>
    </row>
    <row r="56" spans="1:9" ht="16.5">
      <c r="A56" s="347" t="s">
        <v>447</v>
      </c>
      <c r="B56" s="347"/>
      <c r="C56" s="347"/>
      <c r="D56" s="347"/>
      <c r="E56" s="347"/>
      <c r="F56" s="347"/>
      <c r="G56" s="347"/>
      <c r="H56" s="347"/>
      <c r="I56" s="347"/>
    </row>
    <row r="57" spans="1:9" ht="16.5">
      <c r="A57" s="347" t="s">
        <v>448</v>
      </c>
      <c r="B57" s="347"/>
      <c r="C57" s="347"/>
      <c r="D57" s="347"/>
      <c r="E57" s="347"/>
      <c r="F57" s="197"/>
      <c r="G57" s="197"/>
      <c r="H57" s="197"/>
      <c r="I57" s="197"/>
    </row>
    <row r="58" spans="1:9" ht="16.5">
      <c r="A58" s="347" t="s">
        <v>449</v>
      </c>
      <c r="B58" s="347"/>
      <c r="C58" s="347"/>
      <c r="D58" s="197"/>
      <c r="E58" s="197"/>
      <c r="F58" s="197"/>
      <c r="G58" s="197"/>
      <c r="H58" s="197"/>
      <c r="I58" s="197"/>
    </row>
    <row r="59" spans="1:9" ht="16.5">
      <c r="A59" s="347" t="s">
        <v>450</v>
      </c>
      <c r="B59" s="347"/>
      <c r="C59" s="347"/>
      <c r="D59" s="347"/>
      <c r="E59" s="197"/>
      <c r="F59" s="198"/>
      <c r="G59" s="197"/>
      <c r="H59" s="197"/>
      <c r="I59" s="197"/>
    </row>
    <row r="60" spans="1:9" ht="16.5">
      <c r="A60" s="347" t="s">
        <v>451</v>
      </c>
      <c r="B60" s="347"/>
      <c r="C60" s="347"/>
      <c r="D60" s="347"/>
      <c r="E60" s="347"/>
      <c r="F60" s="347"/>
      <c r="G60" s="347"/>
      <c r="H60" s="347"/>
      <c r="I60" s="197"/>
    </row>
    <row r="61" spans="1:9" ht="16.5">
      <c r="A61" s="347" t="s">
        <v>452</v>
      </c>
      <c r="B61" s="347"/>
      <c r="C61" s="347"/>
      <c r="D61" s="347"/>
      <c r="E61" s="347"/>
      <c r="F61" s="347"/>
      <c r="G61" s="347"/>
      <c r="H61" s="197"/>
      <c r="I61" s="197"/>
    </row>
    <row r="62" spans="1:9" ht="16.5">
      <c r="A62" s="197"/>
      <c r="B62" s="197"/>
      <c r="C62" s="197"/>
      <c r="D62" s="197"/>
      <c r="E62" s="197"/>
      <c r="F62" s="197"/>
      <c r="G62" s="197"/>
      <c r="H62" s="197"/>
      <c r="I62" s="197"/>
    </row>
    <row r="63" spans="1:9" ht="16.5">
      <c r="A63" s="197" t="s">
        <v>453</v>
      </c>
      <c r="B63" s="197"/>
      <c r="C63" s="197"/>
      <c r="D63" s="197"/>
      <c r="E63" s="197"/>
      <c r="F63" s="197"/>
      <c r="G63" s="197"/>
      <c r="H63" s="197"/>
      <c r="I63" s="197"/>
    </row>
    <row r="64" spans="1:9" ht="16.5">
      <c r="A64" s="197"/>
      <c r="B64" s="197"/>
      <c r="C64" s="197"/>
      <c r="D64" s="197"/>
      <c r="E64" s="197"/>
      <c r="F64" s="197"/>
      <c r="G64" s="197"/>
      <c r="H64" s="197"/>
      <c r="I64" s="197"/>
    </row>
    <row r="65" spans="1:9" ht="16.5">
      <c r="A65" s="347" t="s">
        <v>454</v>
      </c>
      <c r="B65" s="347"/>
      <c r="C65" s="347"/>
      <c r="D65" s="347"/>
      <c r="E65" s="347"/>
      <c r="F65" s="197"/>
      <c r="G65" s="197"/>
      <c r="H65" s="197"/>
      <c r="I65" s="197"/>
    </row>
    <row r="66" spans="1:9" ht="16.5">
      <c r="A66" s="347" t="s">
        <v>455</v>
      </c>
      <c r="B66" s="347"/>
      <c r="C66" s="347"/>
      <c r="D66" s="347"/>
      <c r="E66" s="347"/>
      <c r="F66" s="347"/>
      <c r="G66" s="347"/>
      <c r="H66" s="197"/>
      <c r="I66" s="197"/>
    </row>
    <row r="67" spans="1:9" ht="16.5">
      <c r="A67" s="347" t="s">
        <v>456</v>
      </c>
      <c r="B67" s="347"/>
      <c r="C67" s="347"/>
      <c r="D67" s="347"/>
      <c r="E67" s="347"/>
      <c r="F67" s="347"/>
      <c r="G67" s="347"/>
      <c r="H67" s="347"/>
      <c r="I67" s="197"/>
    </row>
    <row r="68" spans="1:9" ht="16.5">
      <c r="A68" s="347" t="s">
        <v>457</v>
      </c>
      <c r="B68" s="347"/>
      <c r="C68" s="347"/>
      <c r="D68" s="347"/>
      <c r="E68" s="347"/>
      <c r="F68" s="347"/>
      <c r="G68" s="347"/>
      <c r="H68" s="347"/>
      <c r="I68" s="197"/>
    </row>
    <row r="69" spans="1:9" ht="16.5">
      <c r="A69" s="347" t="s">
        <v>458</v>
      </c>
      <c r="B69" s="347"/>
      <c r="C69" s="347"/>
      <c r="D69" s="347"/>
      <c r="E69" s="347"/>
      <c r="F69" s="347"/>
      <c r="G69" s="347"/>
      <c r="H69" s="347"/>
      <c r="I69" s="197"/>
    </row>
    <row r="70" spans="1:9" ht="16.5">
      <c r="A70" s="197"/>
      <c r="B70" s="197"/>
      <c r="C70" s="197"/>
      <c r="D70" s="197"/>
      <c r="E70" s="197"/>
      <c r="F70" s="197"/>
      <c r="G70" s="197"/>
      <c r="H70" s="197"/>
      <c r="I70" s="197"/>
    </row>
    <row r="71" spans="1:9" ht="16.5">
      <c r="A71" s="197" t="s">
        <v>459</v>
      </c>
      <c r="B71" s="197"/>
      <c r="C71" s="197"/>
      <c r="D71" s="197"/>
      <c r="E71" s="197"/>
      <c r="F71" s="197"/>
      <c r="G71" s="197"/>
      <c r="H71" s="197"/>
      <c r="I71" s="197"/>
    </row>
    <row r="72" spans="1:9" ht="16.5">
      <c r="A72" s="197" t="s">
        <v>460</v>
      </c>
      <c r="B72" s="197"/>
      <c r="C72" s="197"/>
      <c r="D72" s="197"/>
      <c r="E72" s="197"/>
      <c r="F72" s="197"/>
      <c r="G72" s="197"/>
      <c r="H72" s="197"/>
      <c r="I72" s="197"/>
    </row>
    <row r="73" spans="1:9" ht="16.5">
      <c r="A73" s="347" t="s">
        <v>461</v>
      </c>
      <c r="B73" s="347"/>
      <c r="C73" s="347"/>
      <c r="D73" s="347"/>
      <c r="E73" s="347"/>
      <c r="F73" s="347"/>
      <c r="G73" s="197"/>
      <c r="H73" s="197"/>
      <c r="I73" s="197"/>
    </row>
    <row r="74" spans="1:9" ht="16.5">
      <c r="A74" s="197"/>
      <c r="B74" s="197"/>
      <c r="C74" s="197"/>
      <c r="D74" s="197"/>
      <c r="E74" s="197"/>
      <c r="F74" s="197"/>
      <c r="G74" s="197"/>
      <c r="H74" s="197"/>
      <c r="I74" s="197"/>
    </row>
    <row r="75" spans="1:9" ht="16.5">
      <c r="A75" s="347" t="s">
        <v>462</v>
      </c>
      <c r="B75" s="347"/>
      <c r="C75" s="347"/>
      <c r="D75" s="347"/>
      <c r="E75" s="347"/>
      <c r="F75" s="347"/>
      <c r="G75" s="197"/>
      <c r="H75" s="197"/>
      <c r="I75" s="197"/>
    </row>
    <row r="76" spans="1:9" ht="16.5">
      <c r="A76" s="197"/>
      <c r="B76" s="197"/>
      <c r="C76" s="197"/>
      <c r="D76" s="197"/>
      <c r="E76" s="197"/>
      <c r="F76" s="197"/>
      <c r="G76" s="197"/>
      <c r="H76" s="197"/>
      <c r="I76" s="197"/>
    </row>
    <row r="77" spans="1:9" ht="16.5">
      <c r="A77" s="347" t="s">
        <v>463</v>
      </c>
      <c r="B77" s="347"/>
      <c r="C77" s="347"/>
      <c r="D77" s="347"/>
      <c r="E77" s="347"/>
      <c r="F77" s="347"/>
      <c r="G77" s="347"/>
      <c r="H77" s="347"/>
      <c r="I77" s="347"/>
    </row>
    <row r="78" spans="1:9" ht="16.5">
      <c r="A78" s="197" t="s">
        <v>464</v>
      </c>
      <c r="B78" s="197"/>
      <c r="C78" s="197"/>
      <c r="D78" s="197"/>
      <c r="E78" s="197"/>
      <c r="F78" s="197"/>
      <c r="G78" s="197"/>
      <c r="H78" s="197"/>
      <c r="I78" s="197"/>
    </row>
    <row r="79" spans="1:9" ht="16.5">
      <c r="A79" s="197"/>
      <c r="B79" s="197"/>
      <c r="C79" s="197"/>
      <c r="D79" s="197"/>
      <c r="E79" s="197"/>
      <c r="F79" s="197"/>
      <c r="G79" s="197"/>
      <c r="H79" s="197"/>
      <c r="I79" s="197"/>
    </row>
    <row r="80" spans="1:9" ht="16.5">
      <c r="A80" s="347" t="s">
        <v>465</v>
      </c>
      <c r="B80" s="347"/>
      <c r="C80" s="347"/>
      <c r="D80" s="347"/>
      <c r="E80" s="347"/>
      <c r="F80" s="347"/>
      <c r="G80" s="197"/>
      <c r="H80" s="197"/>
      <c r="I80" s="197"/>
    </row>
    <row r="81" spans="1:9" ht="16.5">
      <c r="A81" s="197"/>
      <c r="B81" s="197"/>
      <c r="C81" s="197"/>
      <c r="D81" s="197"/>
      <c r="E81" s="197"/>
      <c r="F81" s="197"/>
      <c r="G81" s="197"/>
      <c r="H81" s="197"/>
      <c r="I81" s="197"/>
    </row>
    <row r="82" spans="1:9" ht="16.5">
      <c r="A82" s="347" t="s">
        <v>466</v>
      </c>
      <c r="B82" s="347"/>
      <c r="C82" s="347"/>
      <c r="D82" s="347"/>
      <c r="E82" s="347"/>
      <c r="F82" s="347"/>
      <c r="G82" s="347"/>
      <c r="H82" s="347"/>
      <c r="I82" s="347"/>
    </row>
    <row r="83" spans="1:9" ht="16.5">
      <c r="A83" s="197"/>
      <c r="B83" s="197"/>
      <c r="C83" s="197"/>
      <c r="D83" s="197"/>
      <c r="E83" s="197"/>
      <c r="F83" s="197"/>
      <c r="G83" s="197"/>
      <c r="H83" s="197"/>
      <c r="I83" s="197"/>
    </row>
    <row r="84" spans="1:9" ht="16.5">
      <c r="A84" s="347" t="s">
        <v>467</v>
      </c>
      <c r="B84" s="347"/>
      <c r="C84" s="347"/>
      <c r="D84" s="347"/>
      <c r="E84" s="347"/>
      <c r="F84" s="347"/>
      <c r="G84" s="347"/>
      <c r="H84" s="347"/>
      <c r="I84" s="197"/>
    </row>
    <row r="85" spans="1:9" ht="16.5">
      <c r="A85" s="197"/>
      <c r="B85" s="197"/>
      <c r="C85" s="197"/>
      <c r="D85" s="197"/>
      <c r="E85" s="197"/>
      <c r="F85" s="197"/>
      <c r="G85" s="197"/>
      <c r="H85" s="197"/>
      <c r="I85" s="197"/>
    </row>
    <row r="86" spans="1:9" ht="16.5">
      <c r="A86" s="347" t="s">
        <v>468</v>
      </c>
      <c r="B86" s="347"/>
      <c r="C86" s="347"/>
      <c r="D86" s="347"/>
      <c r="E86" s="347"/>
      <c r="F86" s="197"/>
      <c r="G86" s="197"/>
      <c r="H86" s="197"/>
      <c r="I86" s="197"/>
    </row>
    <row r="87" spans="1:9" ht="16.5">
      <c r="A87" s="347" t="s">
        <v>469</v>
      </c>
      <c r="B87" s="347"/>
      <c r="C87" s="347"/>
      <c r="D87" s="347"/>
      <c r="E87" s="347"/>
      <c r="F87" s="347"/>
      <c r="G87" s="197"/>
      <c r="H87" s="197"/>
      <c r="I87" s="197"/>
    </row>
    <row r="88" spans="1:9" ht="16.5">
      <c r="A88" s="347" t="s">
        <v>470</v>
      </c>
      <c r="B88" s="347"/>
      <c r="C88" s="347"/>
      <c r="D88" s="347"/>
      <c r="E88" s="197"/>
      <c r="F88" s="197"/>
      <c r="G88" s="197"/>
      <c r="H88" s="197"/>
      <c r="I88" s="197"/>
    </row>
    <row r="89" spans="1:9" ht="16.5">
      <c r="A89" s="347" t="s">
        <v>471</v>
      </c>
      <c r="B89" s="347"/>
      <c r="C89" s="347"/>
      <c r="D89" s="347"/>
      <c r="E89" s="347"/>
      <c r="F89" s="347"/>
      <c r="G89" s="347"/>
      <c r="H89" s="197"/>
      <c r="I89" s="197"/>
    </row>
    <row r="90" spans="1:9" ht="16.5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6.5">
      <c r="A91" s="347" t="s">
        <v>472</v>
      </c>
      <c r="B91" s="347"/>
      <c r="C91" s="347"/>
      <c r="D91" s="347"/>
      <c r="E91" s="347"/>
      <c r="F91" s="347"/>
      <c r="G91" s="197"/>
      <c r="H91" s="197"/>
      <c r="I91" s="197"/>
    </row>
    <row r="92" spans="1:9" ht="16.5">
      <c r="A92" s="197" t="s">
        <v>473</v>
      </c>
      <c r="B92" s="197"/>
      <c r="C92" s="197"/>
      <c r="D92" s="197"/>
      <c r="E92" s="197"/>
      <c r="F92" s="197"/>
      <c r="G92" s="197"/>
      <c r="H92" s="197"/>
      <c r="I92" s="197"/>
    </row>
    <row r="93" spans="1:9" ht="16.5">
      <c r="A93" s="197"/>
      <c r="B93" s="197"/>
      <c r="C93" s="197"/>
      <c r="D93" s="197"/>
      <c r="E93" s="197"/>
      <c r="F93" s="197"/>
      <c r="G93" s="197"/>
      <c r="H93" s="197"/>
      <c r="I93" s="197"/>
    </row>
    <row r="94" spans="1:9" ht="16.5">
      <c r="A94" s="197" t="s">
        <v>474</v>
      </c>
      <c r="B94" s="197"/>
      <c r="C94" s="197"/>
      <c r="D94" s="197"/>
      <c r="E94" s="197"/>
      <c r="F94" s="197"/>
      <c r="G94" s="197"/>
      <c r="H94" s="197"/>
      <c r="I94" s="197"/>
    </row>
    <row r="95" spans="1:9" ht="16.5">
      <c r="A95" s="197" t="s">
        <v>475</v>
      </c>
      <c r="B95" s="197"/>
      <c r="C95" s="197"/>
      <c r="D95" s="197"/>
      <c r="E95" s="197"/>
      <c r="F95" s="197"/>
      <c r="G95" s="197"/>
      <c r="H95" s="197"/>
      <c r="I95" s="197"/>
    </row>
    <row r="96" spans="1:9" ht="16.5">
      <c r="A96" s="197" t="s">
        <v>476</v>
      </c>
      <c r="B96" s="197"/>
      <c r="C96" s="197"/>
      <c r="D96" s="197"/>
      <c r="E96" s="197"/>
      <c r="F96" s="197"/>
      <c r="G96" s="197"/>
      <c r="H96" s="197"/>
      <c r="I96" s="197"/>
    </row>
    <row r="97" spans="1:9" s="16" customFormat="1" ht="16.5">
      <c r="A97" s="195" t="s">
        <v>479</v>
      </c>
      <c r="B97" s="196"/>
      <c r="C97" s="196"/>
      <c r="D97" s="196"/>
      <c r="E97" s="196"/>
      <c r="F97" s="196"/>
      <c r="G97" s="196"/>
      <c r="H97" s="196"/>
      <c r="I97" s="196"/>
    </row>
    <row r="98" spans="1:9" s="16" customFormat="1" ht="16.5">
      <c r="A98" s="195"/>
      <c r="B98" s="196"/>
      <c r="C98" s="196"/>
      <c r="D98" s="196"/>
      <c r="E98" s="196"/>
      <c r="F98" s="196"/>
      <c r="G98" s="196"/>
      <c r="H98" s="196"/>
      <c r="I98" s="196"/>
    </row>
    <row r="99" spans="1:9" s="16" customFormat="1" ht="15.75">
      <c r="A99" s="196"/>
      <c r="B99" s="196"/>
      <c r="C99" s="196"/>
      <c r="D99" s="196"/>
      <c r="E99" s="196"/>
      <c r="F99" s="196"/>
      <c r="G99" s="435" t="s">
        <v>13</v>
      </c>
      <c r="H99" s="435"/>
      <c r="I99" s="435"/>
    </row>
    <row r="100" spans="1:9" s="17" customFormat="1" ht="15.75">
      <c r="A100" s="335" t="s">
        <v>15</v>
      </c>
      <c r="B100" s="336"/>
      <c r="C100" s="336"/>
      <c r="D100" s="336"/>
      <c r="E100" s="337"/>
      <c r="F100" s="335" t="s">
        <v>603</v>
      </c>
      <c r="G100" s="337"/>
      <c r="H100" s="433">
        <v>40179</v>
      </c>
      <c r="I100" s="434"/>
    </row>
    <row r="101" spans="1:9" ht="15.75">
      <c r="A101" s="200" t="s">
        <v>481</v>
      </c>
      <c r="B101" s="201"/>
      <c r="C101" s="201"/>
      <c r="D101" s="201"/>
      <c r="E101" s="202"/>
      <c r="F101" s="436"/>
      <c r="G101" s="437"/>
      <c r="H101" s="416"/>
      <c r="I101" s="417"/>
    </row>
    <row r="102" spans="1:9" ht="15.75">
      <c r="A102" s="205" t="s">
        <v>482</v>
      </c>
      <c r="B102" s="206"/>
      <c r="C102" s="206"/>
      <c r="D102" s="206"/>
      <c r="E102" s="206"/>
      <c r="F102" s="338">
        <v>1211145523</v>
      </c>
      <c r="G102" s="339"/>
      <c r="H102" s="338">
        <v>838345201</v>
      </c>
      <c r="I102" s="339"/>
    </row>
    <row r="103" spans="1:9" ht="15.75">
      <c r="A103" s="205" t="s">
        <v>483</v>
      </c>
      <c r="B103" s="206"/>
      <c r="C103" s="206"/>
      <c r="D103" s="206"/>
      <c r="E103" s="206"/>
      <c r="F103" s="338">
        <v>53591853518</v>
      </c>
      <c r="G103" s="339"/>
      <c r="H103" s="338">
        <v>78114969409</v>
      </c>
      <c r="I103" s="339"/>
    </row>
    <row r="104" spans="1:9" ht="15.75">
      <c r="A104" s="205" t="s">
        <v>484</v>
      </c>
      <c r="B104" s="206"/>
      <c r="C104" s="206"/>
      <c r="D104" s="206"/>
      <c r="E104" s="206"/>
      <c r="F104" s="338"/>
      <c r="G104" s="339"/>
      <c r="H104" s="338"/>
      <c r="I104" s="339"/>
    </row>
    <row r="105" spans="1:9" ht="15.75">
      <c r="A105" s="209" t="s">
        <v>485</v>
      </c>
      <c r="B105" s="210"/>
      <c r="C105" s="210"/>
      <c r="D105" s="210"/>
      <c r="E105" s="210"/>
      <c r="F105" s="402"/>
      <c r="G105" s="403"/>
      <c r="H105" s="402"/>
      <c r="I105" s="403"/>
    </row>
    <row r="106" spans="1:9" s="16" customFormat="1" ht="15.75">
      <c r="A106" s="335" t="s">
        <v>486</v>
      </c>
      <c r="B106" s="336"/>
      <c r="C106" s="336"/>
      <c r="D106" s="336"/>
      <c r="E106" s="337"/>
      <c r="F106" s="345">
        <f>SUM(F102:G105)</f>
        <v>54802999041</v>
      </c>
      <c r="G106" s="346"/>
      <c r="H106" s="345">
        <f>SUM(H102:I105)</f>
        <v>78953314610</v>
      </c>
      <c r="I106" s="346"/>
    </row>
    <row r="107" spans="1:9" s="16" customFormat="1" ht="15.75">
      <c r="A107" s="215" t="s">
        <v>487</v>
      </c>
      <c r="B107" s="216"/>
      <c r="C107" s="216"/>
      <c r="D107" s="216"/>
      <c r="E107" s="217"/>
      <c r="F107" s="448"/>
      <c r="G107" s="449"/>
      <c r="H107" s="448"/>
      <c r="I107" s="449"/>
    </row>
    <row r="108" spans="1:9" s="16" customFormat="1" ht="15.75">
      <c r="A108" s="218" t="s">
        <v>488</v>
      </c>
      <c r="B108" s="219"/>
      <c r="C108" s="219"/>
      <c r="D108" s="219"/>
      <c r="E108" s="220"/>
      <c r="F108" s="422"/>
      <c r="G108" s="423"/>
      <c r="H108" s="422"/>
      <c r="I108" s="423"/>
    </row>
    <row r="109" spans="1:9" s="16" customFormat="1" ht="15.75">
      <c r="A109" s="218" t="s">
        <v>489</v>
      </c>
      <c r="B109" s="219"/>
      <c r="C109" s="219"/>
      <c r="D109" s="219"/>
      <c r="E109" s="220"/>
      <c r="F109" s="338"/>
      <c r="G109" s="339"/>
      <c r="H109" s="338"/>
      <c r="I109" s="339"/>
    </row>
    <row r="110" spans="1:9" s="16" customFormat="1" ht="15.75">
      <c r="A110" s="218" t="s">
        <v>490</v>
      </c>
      <c r="B110" s="219"/>
      <c r="C110" s="219"/>
      <c r="D110" s="219"/>
      <c r="E110" s="220"/>
      <c r="F110" s="422"/>
      <c r="G110" s="423"/>
      <c r="H110" s="422"/>
      <c r="I110" s="423"/>
    </row>
    <row r="111" spans="1:9" s="16" customFormat="1" ht="15.75">
      <c r="A111" s="222"/>
      <c r="B111" s="223"/>
      <c r="C111" s="223"/>
      <c r="D111" s="223"/>
      <c r="E111" s="224"/>
      <c r="F111" s="384"/>
      <c r="G111" s="385"/>
      <c r="H111" s="384"/>
      <c r="I111" s="385"/>
    </row>
    <row r="112" spans="1:9" s="16" customFormat="1" ht="15.75">
      <c r="A112" s="225"/>
      <c r="B112" s="199"/>
      <c r="C112" s="199" t="s">
        <v>486</v>
      </c>
      <c r="D112" s="199"/>
      <c r="E112" s="226"/>
      <c r="F112" s="446">
        <f>F109</f>
        <v>0</v>
      </c>
      <c r="G112" s="447"/>
      <c r="H112" s="345">
        <f>H109</f>
        <v>0</v>
      </c>
      <c r="I112" s="346"/>
    </row>
    <row r="113" spans="1:9" ht="15.75">
      <c r="A113" s="200" t="s">
        <v>491</v>
      </c>
      <c r="B113" s="201"/>
      <c r="C113" s="201"/>
      <c r="D113" s="202"/>
      <c r="E113" s="202"/>
      <c r="F113" s="416"/>
      <c r="G113" s="417"/>
      <c r="H113" s="416"/>
      <c r="I113" s="417"/>
    </row>
    <row r="114" spans="1:9" ht="15.75">
      <c r="A114" s="205" t="s">
        <v>492</v>
      </c>
      <c r="B114" s="206"/>
      <c r="C114" s="206"/>
      <c r="D114" s="206"/>
      <c r="E114" s="206"/>
      <c r="F114" s="414">
        <v>14674601928</v>
      </c>
      <c r="G114" s="415"/>
      <c r="H114" s="338">
        <v>12625593915</v>
      </c>
      <c r="I114" s="339"/>
    </row>
    <row r="115" spans="1:9" ht="15.75">
      <c r="A115" s="205" t="s">
        <v>493</v>
      </c>
      <c r="B115" s="206"/>
      <c r="C115" s="206"/>
      <c r="D115" s="206"/>
      <c r="E115" s="206"/>
      <c r="F115" s="414">
        <v>9232455421</v>
      </c>
      <c r="G115" s="415"/>
      <c r="H115" s="338">
        <v>8007435810</v>
      </c>
      <c r="I115" s="339"/>
    </row>
    <row r="116" spans="1:9" ht="15.75">
      <c r="A116" s="205" t="s">
        <v>494</v>
      </c>
      <c r="B116" s="206"/>
      <c r="C116" s="206"/>
      <c r="D116" s="206"/>
      <c r="E116" s="206"/>
      <c r="F116" s="338"/>
      <c r="G116" s="339"/>
      <c r="H116" s="338"/>
      <c r="I116" s="339"/>
    </row>
    <row r="117" spans="1:9" ht="15.75">
      <c r="A117" s="205" t="s">
        <v>495</v>
      </c>
      <c r="B117" s="206"/>
      <c r="C117" s="206"/>
      <c r="D117" s="206"/>
      <c r="E117" s="206"/>
      <c r="F117" s="338"/>
      <c r="G117" s="339"/>
      <c r="H117" s="338"/>
      <c r="I117" s="339"/>
    </row>
    <row r="118" spans="1:9" ht="15.75">
      <c r="A118" s="205" t="s">
        <v>496</v>
      </c>
      <c r="B118" s="206"/>
      <c r="C118" s="206"/>
      <c r="D118" s="206"/>
      <c r="E118" s="206"/>
      <c r="F118" s="338">
        <f>SUM(F119:G122)</f>
        <v>10719426157</v>
      </c>
      <c r="G118" s="339"/>
      <c r="H118" s="338">
        <f>SUM(H119:I122)</f>
        <v>13986846684</v>
      </c>
      <c r="I118" s="339"/>
    </row>
    <row r="119" spans="1:9" ht="15.75">
      <c r="A119" s="205"/>
      <c r="B119" s="206" t="s">
        <v>497</v>
      </c>
      <c r="C119" s="206"/>
      <c r="D119" s="206"/>
      <c r="E119" s="206"/>
      <c r="F119" s="338">
        <v>3572351626</v>
      </c>
      <c r="G119" s="339"/>
      <c r="H119" s="338">
        <v>3317649049</v>
      </c>
      <c r="I119" s="339"/>
    </row>
    <row r="120" spans="1:9" ht="15.75">
      <c r="A120" s="205"/>
      <c r="B120" s="206" t="s">
        <v>498</v>
      </c>
      <c r="C120" s="206"/>
      <c r="D120" s="206"/>
      <c r="E120" s="206"/>
      <c r="F120" s="338"/>
      <c r="G120" s="339"/>
      <c r="H120" s="338"/>
      <c r="I120" s="339"/>
    </row>
    <row r="121" spans="1:9" ht="15.75">
      <c r="A121" s="205"/>
      <c r="B121" s="206" t="s">
        <v>499</v>
      </c>
      <c r="C121" s="206"/>
      <c r="D121" s="206"/>
      <c r="E121" s="206"/>
      <c r="F121" s="338">
        <v>202536124</v>
      </c>
      <c r="G121" s="339"/>
      <c r="H121" s="338">
        <v>200536124</v>
      </c>
      <c r="I121" s="339"/>
    </row>
    <row r="122" spans="1:9" ht="15.75">
      <c r="A122" s="205"/>
      <c r="B122" s="206" t="s">
        <v>500</v>
      </c>
      <c r="C122" s="206"/>
      <c r="D122" s="206"/>
      <c r="E122" s="206"/>
      <c r="F122" s="338">
        <v>6944538407</v>
      </c>
      <c r="G122" s="339"/>
      <c r="H122" s="338">
        <v>10468661511</v>
      </c>
      <c r="I122" s="339"/>
    </row>
    <row r="123" spans="1:9" ht="15.75">
      <c r="A123" s="205" t="s">
        <v>501</v>
      </c>
      <c r="B123" s="206"/>
      <c r="C123" s="206"/>
      <c r="D123" s="206"/>
      <c r="E123" s="206"/>
      <c r="F123" s="418">
        <v>-214450000</v>
      </c>
      <c r="G123" s="419"/>
      <c r="H123" s="431">
        <v>-214450000</v>
      </c>
      <c r="I123" s="432"/>
    </row>
    <row r="124" spans="1:9" ht="15.75">
      <c r="A124" s="209" t="s">
        <v>502</v>
      </c>
      <c r="B124" s="210"/>
      <c r="C124" s="210"/>
      <c r="D124" s="210"/>
      <c r="E124" s="210"/>
      <c r="F124" s="402"/>
      <c r="G124" s="403"/>
      <c r="H124" s="402"/>
      <c r="I124" s="403"/>
    </row>
    <row r="125" spans="1:9" s="16" customFormat="1" ht="15.75">
      <c r="A125" s="335" t="s">
        <v>486</v>
      </c>
      <c r="B125" s="336"/>
      <c r="C125" s="336"/>
      <c r="D125" s="336"/>
      <c r="E125" s="337"/>
      <c r="F125" s="345">
        <f>SUM(F114:G118)+F123+F124</f>
        <v>34412033506</v>
      </c>
      <c r="G125" s="346"/>
      <c r="H125" s="345">
        <f>SUM(H114:I118)+H123+H124</f>
        <v>34405426409</v>
      </c>
      <c r="I125" s="346"/>
    </row>
    <row r="126" spans="1:9" ht="15.75">
      <c r="A126" s="227"/>
      <c r="B126" s="228" t="s">
        <v>208</v>
      </c>
      <c r="C126" s="228"/>
      <c r="D126" s="228"/>
      <c r="E126" s="228"/>
      <c r="F126" s="229"/>
      <c r="G126" s="229"/>
      <c r="H126" s="230"/>
      <c r="I126" s="231"/>
    </row>
    <row r="127" spans="1:9" s="17" customFormat="1" ht="15.75">
      <c r="A127" s="232" t="s">
        <v>503</v>
      </c>
      <c r="B127" s="233"/>
      <c r="C127" s="233"/>
      <c r="D127" s="206"/>
      <c r="E127" s="206"/>
      <c r="F127" s="436"/>
      <c r="G127" s="437"/>
      <c r="H127" s="416"/>
      <c r="I127" s="417"/>
    </row>
    <row r="128" spans="1:9" s="17" customFormat="1" ht="15.75">
      <c r="A128" s="205" t="s">
        <v>504</v>
      </c>
      <c r="B128" s="206"/>
      <c r="C128" s="206"/>
      <c r="D128" s="206"/>
      <c r="E128" s="206"/>
      <c r="F128" s="338">
        <v>2940800516</v>
      </c>
      <c r="G128" s="339"/>
      <c r="H128" s="338">
        <v>2541751527</v>
      </c>
      <c r="I128" s="339"/>
    </row>
    <row r="129" spans="1:9" s="17" customFormat="1" ht="15.75">
      <c r="A129" s="205" t="s">
        <v>505</v>
      </c>
      <c r="B129" s="206"/>
      <c r="C129" s="206"/>
      <c r="D129" s="206"/>
      <c r="E129" s="206"/>
      <c r="F129" s="338"/>
      <c r="G129" s="339"/>
      <c r="H129" s="338"/>
      <c r="I129" s="339"/>
    </row>
    <row r="130" spans="1:9" s="17" customFormat="1" ht="15.75">
      <c r="A130" s="205" t="s">
        <v>506</v>
      </c>
      <c r="B130" s="206"/>
      <c r="C130" s="206"/>
      <c r="D130" s="206"/>
      <c r="E130" s="206"/>
      <c r="F130" s="338"/>
      <c r="G130" s="339"/>
      <c r="H130" s="338"/>
      <c r="I130" s="339"/>
    </row>
    <row r="131" spans="1:9" s="17" customFormat="1" ht="15.75">
      <c r="A131" s="209"/>
      <c r="B131" s="210"/>
      <c r="C131" s="210"/>
      <c r="D131" s="210"/>
      <c r="E131" s="210"/>
      <c r="F131" s="402"/>
      <c r="G131" s="403"/>
      <c r="H131" s="402"/>
      <c r="I131" s="403"/>
    </row>
    <row r="132" spans="1:9" s="16" customFormat="1" ht="15.75">
      <c r="A132" s="335" t="s">
        <v>486</v>
      </c>
      <c r="B132" s="336"/>
      <c r="C132" s="336"/>
      <c r="D132" s="336"/>
      <c r="E132" s="337"/>
      <c r="F132" s="345">
        <f>SUM(F128:G129)</f>
        <v>2940800516</v>
      </c>
      <c r="G132" s="346"/>
      <c r="H132" s="345">
        <f>SUM(H128:I130)</f>
        <v>2541751527</v>
      </c>
      <c r="I132" s="346"/>
    </row>
    <row r="133" spans="1:9" s="16" customFormat="1" ht="15.75">
      <c r="A133" s="234"/>
      <c r="B133" s="185"/>
      <c r="C133" s="185"/>
      <c r="D133" s="185"/>
      <c r="E133" s="185"/>
      <c r="F133" s="235"/>
      <c r="G133" s="235"/>
      <c r="H133" s="235"/>
      <c r="I133" s="214"/>
    </row>
    <row r="134" spans="1:9" ht="15.75">
      <c r="A134" s="200" t="s">
        <v>507</v>
      </c>
      <c r="B134" s="201"/>
      <c r="C134" s="201"/>
      <c r="D134" s="202"/>
      <c r="E134" s="202"/>
      <c r="F134" s="416"/>
      <c r="G134" s="417"/>
      <c r="H134" s="416"/>
      <c r="I134" s="417"/>
    </row>
    <row r="135" spans="1:9" ht="15.75">
      <c r="A135" s="205" t="s">
        <v>508</v>
      </c>
      <c r="B135" s="206"/>
      <c r="C135" s="206"/>
      <c r="D135" s="206"/>
      <c r="E135" s="206"/>
      <c r="F135" s="338"/>
      <c r="G135" s="339"/>
      <c r="H135" s="338"/>
      <c r="I135" s="339"/>
    </row>
    <row r="136" spans="1:9" ht="15.75">
      <c r="A136" s="205" t="s">
        <v>509</v>
      </c>
      <c r="B136" s="206"/>
      <c r="C136" s="206"/>
      <c r="D136" s="206"/>
      <c r="E136" s="206"/>
      <c r="F136" s="338"/>
      <c r="G136" s="339"/>
      <c r="H136" s="338"/>
      <c r="I136" s="339"/>
    </row>
    <row r="137" spans="1:9" ht="15.75">
      <c r="A137" s="205" t="s">
        <v>510</v>
      </c>
      <c r="B137" s="206"/>
      <c r="C137" s="206"/>
      <c r="D137" s="206"/>
      <c r="E137" s="206"/>
      <c r="F137" s="338"/>
      <c r="G137" s="339"/>
      <c r="H137" s="338"/>
      <c r="I137" s="339"/>
    </row>
    <row r="138" spans="1:9" ht="15.75">
      <c r="A138" s="205" t="s">
        <v>511</v>
      </c>
      <c r="B138" s="206"/>
      <c r="C138" s="206"/>
      <c r="D138" s="206"/>
      <c r="E138" s="206"/>
      <c r="F138" s="207"/>
      <c r="G138" s="208"/>
      <c r="H138" s="236"/>
      <c r="I138" s="208"/>
    </row>
    <row r="139" spans="1:9" ht="15.75">
      <c r="A139" s="205" t="s">
        <v>512</v>
      </c>
      <c r="B139" s="206"/>
      <c r="C139" s="206"/>
      <c r="D139" s="206"/>
      <c r="E139" s="206"/>
      <c r="F139" s="422"/>
      <c r="G139" s="423"/>
      <c r="H139" s="422"/>
      <c r="I139" s="423"/>
    </row>
    <row r="140" spans="1:9" ht="15.75">
      <c r="A140" s="205" t="s">
        <v>513</v>
      </c>
      <c r="B140" s="206"/>
      <c r="C140" s="206"/>
      <c r="D140" s="206"/>
      <c r="E140" s="206"/>
      <c r="F140" s="338"/>
      <c r="G140" s="339"/>
      <c r="H140" s="338"/>
      <c r="I140" s="339"/>
    </row>
    <row r="141" spans="1:9" ht="15.75">
      <c r="A141" s="205" t="s">
        <v>514</v>
      </c>
      <c r="B141" s="206"/>
      <c r="C141" s="206"/>
      <c r="D141" s="206"/>
      <c r="E141" s="206"/>
      <c r="F141" s="338"/>
      <c r="G141" s="339"/>
      <c r="H141" s="338"/>
      <c r="I141" s="339"/>
    </row>
    <row r="142" spans="1:9" ht="15.75">
      <c r="A142" s="209" t="s">
        <v>515</v>
      </c>
      <c r="B142" s="210"/>
      <c r="C142" s="210"/>
      <c r="D142" s="210"/>
      <c r="E142" s="210"/>
      <c r="F142" s="402"/>
      <c r="G142" s="403"/>
      <c r="H142" s="402"/>
      <c r="I142" s="403"/>
    </row>
    <row r="143" spans="1:9" s="16" customFormat="1" ht="15.75">
      <c r="A143" s="335" t="s">
        <v>486</v>
      </c>
      <c r="B143" s="336"/>
      <c r="C143" s="336"/>
      <c r="D143" s="336"/>
      <c r="E143" s="337"/>
      <c r="F143" s="345">
        <f>SUM(F135:G142)</f>
        <v>0</v>
      </c>
      <c r="G143" s="346"/>
      <c r="H143" s="345">
        <f>SUM(H135:I142)</f>
        <v>0</v>
      </c>
      <c r="I143" s="346"/>
    </row>
    <row r="144" spans="1:9" s="16" customFormat="1" ht="15.75">
      <c r="A144" s="193"/>
      <c r="B144" s="185"/>
      <c r="C144" s="185"/>
      <c r="D144" s="185"/>
      <c r="E144" s="185"/>
      <c r="F144" s="235"/>
      <c r="G144" s="235"/>
      <c r="H144" s="235"/>
      <c r="I144" s="214"/>
    </row>
    <row r="145" spans="1:9" ht="15.75" customHeight="1" hidden="1">
      <c r="A145" s="428" t="s">
        <v>185</v>
      </c>
      <c r="B145" s="429"/>
      <c r="C145" s="429"/>
      <c r="D145" s="429"/>
      <c r="E145" s="429"/>
      <c r="F145" s="429"/>
      <c r="G145" s="429"/>
      <c r="H145" s="429"/>
      <c r="I145" s="430"/>
    </row>
    <row r="146" spans="1:9" ht="15" customHeight="1" hidden="1">
      <c r="A146" s="391" t="s">
        <v>186</v>
      </c>
      <c r="B146" s="392"/>
      <c r="C146" s="397"/>
      <c r="D146" s="386" t="s">
        <v>187</v>
      </c>
      <c r="E146" s="386" t="s">
        <v>209</v>
      </c>
      <c r="F146" s="386" t="s">
        <v>210</v>
      </c>
      <c r="G146" s="386" t="s">
        <v>182</v>
      </c>
      <c r="H146" s="386" t="s">
        <v>175</v>
      </c>
      <c r="I146" s="386" t="s">
        <v>176</v>
      </c>
    </row>
    <row r="147" spans="1:9" ht="15" customHeight="1" hidden="1">
      <c r="A147" s="393"/>
      <c r="B147" s="394"/>
      <c r="C147" s="398"/>
      <c r="D147" s="387"/>
      <c r="E147" s="387"/>
      <c r="F147" s="387"/>
      <c r="G147" s="387"/>
      <c r="H147" s="387"/>
      <c r="I147" s="387"/>
    </row>
    <row r="148" spans="1:9" ht="15" customHeight="1" hidden="1">
      <c r="A148" s="395"/>
      <c r="B148" s="396"/>
      <c r="C148" s="399"/>
      <c r="D148" s="388"/>
      <c r="E148" s="388"/>
      <c r="F148" s="388"/>
      <c r="G148" s="388"/>
      <c r="H148" s="388"/>
      <c r="I148" s="388"/>
    </row>
    <row r="149" spans="1:9" ht="15.75" customHeight="1" hidden="1">
      <c r="A149" s="404" t="s">
        <v>211</v>
      </c>
      <c r="B149" s="405"/>
      <c r="C149" s="406"/>
      <c r="D149" s="239"/>
      <c r="E149" s="240"/>
      <c r="F149" s="239"/>
      <c r="G149" s="241"/>
      <c r="H149" s="242"/>
      <c r="I149" s="243"/>
    </row>
    <row r="150" spans="1:9" ht="15.75" hidden="1">
      <c r="A150" s="244" t="s">
        <v>195</v>
      </c>
      <c r="B150" s="245"/>
      <c r="C150" s="245"/>
      <c r="D150" s="246"/>
      <c r="E150" s="247"/>
      <c r="F150" s="246"/>
      <c r="G150" s="248"/>
      <c r="H150" s="249"/>
      <c r="I150" s="250"/>
    </row>
    <row r="151" spans="1:9" ht="15.75" hidden="1">
      <c r="A151" s="251" t="s">
        <v>188</v>
      </c>
      <c r="B151" s="245"/>
      <c r="C151" s="245"/>
      <c r="D151" s="246"/>
      <c r="E151" s="247"/>
      <c r="F151" s="246"/>
      <c r="G151" s="252"/>
      <c r="H151" s="249"/>
      <c r="I151" s="253"/>
    </row>
    <row r="152" spans="1:9" ht="15.75" hidden="1">
      <c r="A152" s="251" t="s">
        <v>189</v>
      </c>
      <c r="B152" s="245"/>
      <c r="C152" s="245"/>
      <c r="D152" s="246"/>
      <c r="E152" s="247"/>
      <c r="F152" s="246"/>
      <c r="G152" s="252"/>
      <c r="H152" s="249"/>
      <c r="I152" s="253"/>
    </row>
    <row r="153" spans="1:9" ht="15.75" hidden="1">
      <c r="A153" s="251" t="s">
        <v>190</v>
      </c>
      <c r="B153" s="245"/>
      <c r="C153" s="245"/>
      <c r="D153" s="246"/>
      <c r="E153" s="247"/>
      <c r="F153" s="246"/>
      <c r="G153" s="252"/>
      <c r="H153" s="249"/>
      <c r="I153" s="253"/>
    </row>
    <row r="154" spans="1:9" ht="15.75" hidden="1">
      <c r="A154" s="251" t="s">
        <v>191</v>
      </c>
      <c r="B154" s="245"/>
      <c r="C154" s="245"/>
      <c r="D154" s="246"/>
      <c r="E154" s="247"/>
      <c r="F154" s="246"/>
      <c r="G154" s="252"/>
      <c r="H154" s="249"/>
      <c r="I154" s="253"/>
    </row>
    <row r="155" spans="1:9" ht="15.75" hidden="1">
      <c r="A155" s="251" t="s">
        <v>192</v>
      </c>
      <c r="B155" s="245"/>
      <c r="C155" s="245"/>
      <c r="D155" s="246"/>
      <c r="E155" s="247"/>
      <c r="F155" s="246"/>
      <c r="G155" s="252"/>
      <c r="H155" s="249"/>
      <c r="I155" s="253"/>
    </row>
    <row r="156" spans="1:9" ht="15.75" hidden="1">
      <c r="A156" s="251" t="s">
        <v>193</v>
      </c>
      <c r="B156" s="245"/>
      <c r="C156" s="245"/>
      <c r="D156" s="246"/>
      <c r="E156" s="247"/>
      <c r="F156" s="246"/>
      <c r="G156" s="252"/>
      <c r="H156" s="249"/>
      <c r="I156" s="253"/>
    </row>
    <row r="157" spans="1:9" ht="15.75" hidden="1">
      <c r="A157" s="244" t="s">
        <v>216</v>
      </c>
      <c r="B157" s="245"/>
      <c r="C157" s="245"/>
      <c r="D157" s="246"/>
      <c r="E157" s="247"/>
      <c r="F157" s="246"/>
      <c r="G157" s="248"/>
      <c r="H157" s="249"/>
      <c r="I157" s="250"/>
    </row>
    <row r="158" spans="1:9" ht="15.75" customHeight="1" hidden="1">
      <c r="A158" s="407" t="s">
        <v>194</v>
      </c>
      <c r="B158" s="408"/>
      <c r="C158" s="409"/>
      <c r="D158" s="246"/>
      <c r="E158" s="247"/>
      <c r="F158" s="246"/>
      <c r="G158" s="252"/>
      <c r="H158" s="249"/>
      <c r="I158" s="250"/>
    </row>
    <row r="159" spans="1:9" ht="15.75" hidden="1">
      <c r="A159" s="244" t="s">
        <v>195</v>
      </c>
      <c r="B159" s="245"/>
      <c r="C159" s="245"/>
      <c r="D159" s="246"/>
      <c r="E159" s="247"/>
      <c r="F159" s="246"/>
      <c r="G159" s="248"/>
      <c r="H159" s="249"/>
      <c r="I159" s="250"/>
    </row>
    <row r="160" spans="1:9" ht="15.75" hidden="1">
      <c r="A160" s="251" t="s">
        <v>227</v>
      </c>
      <c r="B160" s="245"/>
      <c r="C160" s="245"/>
      <c r="D160" s="246"/>
      <c r="E160" s="247"/>
      <c r="F160" s="246"/>
      <c r="G160" s="252"/>
      <c r="H160" s="249"/>
      <c r="I160" s="253"/>
    </row>
    <row r="161" spans="1:9" ht="15.75" hidden="1">
      <c r="A161" s="251" t="s">
        <v>191</v>
      </c>
      <c r="B161" s="245"/>
      <c r="C161" s="245"/>
      <c r="D161" s="246"/>
      <c r="E161" s="247"/>
      <c r="F161" s="246"/>
      <c r="G161" s="252"/>
      <c r="H161" s="249"/>
      <c r="I161" s="253"/>
    </row>
    <row r="162" spans="1:9" ht="15.75" hidden="1">
      <c r="A162" s="251" t="s">
        <v>192</v>
      </c>
      <c r="B162" s="245"/>
      <c r="C162" s="245"/>
      <c r="D162" s="246"/>
      <c r="E162" s="247"/>
      <c r="F162" s="246"/>
      <c r="G162" s="252"/>
      <c r="H162" s="249"/>
      <c r="I162" s="253"/>
    </row>
    <row r="163" spans="1:9" ht="15.75" hidden="1">
      <c r="A163" s="251" t="s">
        <v>193</v>
      </c>
      <c r="B163" s="245"/>
      <c r="C163" s="245"/>
      <c r="D163" s="246"/>
      <c r="E163" s="247"/>
      <c r="F163" s="246"/>
      <c r="G163" s="252"/>
      <c r="H163" s="249"/>
      <c r="I163" s="253"/>
    </row>
    <row r="164" spans="1:9" ht="15.75" hidden="1">
      <c r="A164" s="244" t="s">
        <v>216</v>
      </c>
      <c r="B164" s="245"/>
      <c r="C164" s="245"/>
      <c r="D164" s="246"/>
      <c r="E164" s="247"/>
      <c r="F164" s="246"/>
      <c r="G164" s="248"/>
      <c r="H164" s="249"/>
      <c r="I164" s="250"/>
    </row>
    <row r="165" spans="1:9" ht="15.75" customHeight="1" hidden="1">
      <c r="A165" s="407" t="s">
        <v>212</v>
      </c>
      <c r="B165" s="408"/>
      <c r="C165" s="409"/>
      <c r="D165" s="246"/>
      <c r="E165" s="247"/>
      <c r="F165" s="246"/>
      <c r="G165" s="252"/>
      <c r="H165" s="249"/>
      <c r="I165" s="253"/>
    </row>
    <row r="166" spans="1:9" ht="15.75" hidden="1">
      <c r="A166" s="251" t="s">
        <v>196</v>
      </c>
      <c r="B166" s="245"/>
      <c r="C166" s="245"/>
      <c r="D166" s="246"/>
      <c r="E166" s="247"/>
      <c r="F166" s="246"/>
      <c r="G166" s="248"/>
      <c r="H166" s="249"/>
      <c r="I166" s="250"/>
    </row>
    <row r="167" spans="1:9" ht="15.75" hidden="1">
      <c r="A167" s="254" t="s">
        <v>217</v>
      </c>
      <c r="B167" s="255"/>
      <c r="C167" s="255"/>
      <c r="D167" s="256"/>
      <c r="E167" s="257"/>
      <c r="F167" s="256"/>
      <c r="G167" s="258"/>
      <c r="H167" s="259"/>
      <c r="I167" s="260"/>
    </row>
    <row r="168" spans="1:9" ht="15.75" hidden="1">
      <c r="A168" s="205"/>
      <c r="B168" s="206" t="s">
        <v>201</v>
      </c>
      <c r="C168" s="206"/>
      <c r="D168" s="206"/>
      <c r="E168" s="206"/>
      <c r="F168" s="206"/>
      <c r="G168" s="206"/>
      <c r="H168" s="206"/>
      <c r="I168" s="261"/>
    </row>
    <row r="169" spans="1:9" ht="15.75" hidden="1">
      <c r="A169" s="205"/>
      <c r="B169" s="206" t="s">
        <v>197</v>
      </c>
      <c r="C169" s="206"/>
      <c r="D169" s="206"/>
      <c r="E169" s="206"/>
      <c r="F169" s="206"/>
      <c r="G169" s="206"/>
      <c r="H169" s="206"/>
      <c r="I169" s="261"/>
    </row>
    <row r="170" spans="1:9" ht="15.75" hidden="1">
      <c r="A170" s="205"/>
      <c r="B170" s="206" t="s">
        <v>198</v>
      </c>
      <c r="C170" s="206"/>
      <c r="D170" s="206"/>
      <c r="E170" s="206"/>
      <c r="F170" s="206"/>
      <c r="G170" s="206"/>
      <c r="H170" s="206"/>
      <c r="I170" s="261"/>
    </row>
    <row r="171" spans="1:9" ht="15.75" hidden="1">
      <c r="A171" s="205"/>
      <c r="B171" s="206" t="s">
        <v>213</v>
      </c>
      <c r="C171" s="206"/>
      <c r="D171" s="206"/>
      <c r="E171" s="206"/>
      <c r="F171" s="206"/>
      <c r="G171" s="206"/>
      <c r="H171" s="206"/>
      <c r="I171" s="261"/>
    </row>
    <row r="172" spans="1:9" ht="15.75" hidden="1">
      <c r="A172" s="262" t="s">
        <v>199</v>
      </c>
      <c r="B172" s="228"/>
      <c r="C172" s="228"/>
      <c r="D172" s="228"/>
      <c r="E172" s="228"/>
      <c r="F172" s="228"/>
      <c r="G172" s="228"/>
      <c r="H172" s="228"/>
      <c r="I172" s="263"/>
    </row>
    <row r="173" spans="1:9" ht="15" customHeight="1" hidden="1">
      <c r="A173" s="391" t="s">
        <v>186</v>
      </c>
      <c r="B173" s="392"/>
      <c r="C173" s="392"/>
      <c r="D173" s="397"/>
      <c r="E173" s="386" t="s">
        <v>209</v>
      </c>
      <c r="F173" s="386" t="s">
        <v>210</v>
      </c>
      <c r="G173" s="386" t="s">
        <v>182</v>
      </c>
      <c r="H173" s="386" t="s">
        <v>175</v>
      </c>
      <c r="I173" s="386" t="s">
        <v>176</v>
      </c>
    </row>
    <row r="174" spans="1:9" ht="15" customHeight="1" hidden="1">
      <c r="A174" s="393"/>
      <c r="B174" s="394"/>
      <c r="C174" s="394"/>
      <c r="D174" s="398"/>
      <c r="E174" s="387"/>
      <c r="F174" s="387"/>
      <c r="G174" s="387"/>
      <c r="H174" s="387"/>
      <c r="I174" s="387"/>
    </row>
    <row r="175" spans="1:9" ht="15" customHeight="1" hidden="1">
      <c r="A175" s="395"/>
      <c r="B175" s="396"/>
      <c r="C175" s="396"/>
      <c r="D175" s="399"/>
      <c r="E175" s="388"/>
      <c r="F175" s="388"/>
      <c r="G175" s="388"/>
      <c r="H175" s="388"/>
      <c r="I175" s="388"/>
    </row>
    <row r="176" spans="1:9" ht="15.75" customHeight="1" hidden="1">
      <c r="A176" s="404" t="s">
        <v>215</v>
      </c>
      <c r="B176" s="405"/>
      <c r="C176" s="405"/>
      <c r="D176" s="264"/>
      <c r="E176" s="239"/>
      <c r="F176" s="239"/>
      <c r="G176" s="242"/>
      <c r="H176" s="242"/>
      <c r="I176" s="242"/>
    </row>
    <row r="177" spans="1:9" ht="15.75" hidden="1">
      <c r="A177" s="244" t="s">
        <v>195</v>
      </c>
      <c r="B177" s="245"/>
      <c r="C177" s="245"/>
      <c r="D177" s="247"/>
      <c r="E177" s="246"/>
      <c r="F177" s="247"/>
      <c r="G177" s="265"/>
      <c r="H177" s="249"/>
      <c r="I177" s="250"/>
    </row>
    <row r="178" spans="1:9" ht="15.75" hidden="1">
      <c r="A178" s="251" t="s">
        <v>188</v>
      </c>
      <c r="B178" s="245"/>
      <c r="C178" s="245"/>
      <c r="D178" s="247"/>
      <c r="E178" s="246"/>
      <c r="F178" s="247"/>
      <c r="G178" s="249"/>
      <c r="H178" s="249"/>
      <c r="I178" s="253"/>
    </row>
    <row r="179" spans="1:9" ht="15.75" hidden="1">
      <c r="A179" s="251" t="s">
        <v>189</v>
      </c>
      <c r="B179" s="245"/>
      <c r="C179" s="245"/>
      <c r="D179" s="247"/>
      <c r="E179" s="246"/>
      <c r="F179" s="247"/>
      <c r="G179" s="249"/>
      <c r="H179" s="249"/>
      <c r="I179" s="253"/>
    </row>
    <row r="180" spans="1:9" ht="15.75" hidden="1">
      <c r="A180" s="251" t="s">
        <v>190</v>
      </c>
      <c r="B180" s="245"/>
      <c r="C180" s="245"/>
      <c r="D180" s="247"/>
      <c r="E180" s="246"/>
      <c r="F180" s="247"/>
      <c r="G180" s="249"/>
      <c r="H180" s="249"/>
      <c r="I180" s="253"/>
    </row>
    <row r="181" spans="1:9" ht="15.75" hidden="1">
      <c r="A181" s="251" t="s">
        <v>191</v>
      </c>
      <c r="B181" s="245"/>
      <c r="C181" s="245"/>
      <c r="D181" s="247"/>
      <c r="E181" s="246"/>
      <c r="F181" s="247"/>
      <c r="G181" s="249"/>
      <c r="H181" s="249"/>
      <c r="I181" s="253"/>
    </row>
    <row r="182" spans="1:9" ht="15.75" hidden="1">
      <c r="A182" s="251" t="s">
        <v>192</v>
      </c>
      <c r="B182" s="245"/>
      <c r="C182" s="245"/>
      <c r="D182" s="247"/>
      <c r="E182" s="246"/>
      <c r="F182" s="247"/>
      <c r="G182" s="249"/>
      <c r="H182" s="249"/>
      <c r="I182" s="253"/>
    </row>
    <row r="183" spans="1:9" ht="15.75" hidden="1">
      <c r="A183" s="251" t="s">
        <v>193</v>
      </c>
      <c r="B183" s="245"/>
      <c r="C183" s="245"/>
      <c r="D183" s="247"/>
      <c r="E183" s="246"/>
      <c r="F183" s="247"/>
      <c r="G183" s="249"/>
      <c r="H183" s="249"/>
      <c r="I183" s="253"/>
    </row>
    <row r="184" spans="1:9" ht="15.75" hidden="1">
      <c r="A184" s="244" t="s">
        <v>216</v>
      </c>
      <c r="B184" s="245"/>
      <c r="C184" s="245"/>
      <c r="D184" s="247"/>
      <c r="E184" s="246"/>
      <c r="F184" s="247"/>
      <c r="G184" s="265"/>
      <c r="H184" s="249"/>
      <c r="I184" s="250"/>
    </row>
    <row r="185" spans="1:9" ht="15.75" customHeight="1" hidden="1">
      <c r="A185" s="407" t="s">
        <v>194</v>
      </c>
      <c r="B185" s="408"/>
      <c r="C185" s="408"/>
      <c r="D185" s="247"/>
      <c r="E185" s="246"/>
      <c r="F185" s="247"/>
      <c r="G185" s="249"/>
      <c r="H185" s="249"/>
      <c r="I185" s="250"/>
    </row>
    <row r="186" spans="1:9" ht="15.75" hidden="1">
      <c r="A186" s="244" t="s">
        <v>195</v>
      </c>
      <c r="B186" s="245"/>
      <c r="C186" s="245"/>
      <c r="D186" s="247"/>
      <c r="E186" s="246"/>
      <c r="F186" s="247"/>
      <c r="G186" s="265"/>
      <c r="H186" s="249"/>
      <c r="I186" s="250"/>
    </row>
    <row r="187" spans="1:9" ht="15.75" hidden="1">
      <c r="A187" s="251" t="s">
        <v>227</v>
      </c>
      <c r="B187" s="245"/>
      <c r="C187" s="245"/>
      <c r="D187" s="247"/>
      <c r="E187" s="246"/>
      <c r="F187" s="247"/>
      <c r="G187" s="249"/>
      <c r="H187" s="249"/>
      <c r="I187" s="253"/>
    </row>
    <row r="188" spans="1:9" ht="15.75" hidden="1">
      <c r="A188" s="251" t="s">
        <v>191</v>
      </c>
      <c r="B188" s="245"/>
      <c r="C188" s="245"/>
      <c r="D188" s="247"/>
      <c r="E188" s="246"/>
      <c r="F188" s="247"/>
      <c r="G188" s="249"/>
      <c r="H188" s="249"/>
      <c r="I188" s="253"/>
    </row>
    <row r="189" spans="1:9" ht="15.75" hidden="1">
      <c r="A189" s="251" t="s">
        <v>192</v>
      </c>
      <c r="B189" s="245"/>
      <c r="C189" s="245"/>
      <c r="D189" s="247"/>
      <c r="E189" s="246"/>
      <c r="F189" s="247"/>
      <c r="G189" s="249"/>
      <c r="H189" s="249"/>
      <c r="I189" s="253"/>
    </row>
    <row r="190" spans="1:9" ht="15.75" hidden="1">
      <c r="A190" s="251" t="s">
        <v>193</v>
      </c>
      <c r="B190" s="245"/>
      <c r="C190" s="245"/>
      <c r="D190" s="247"/>
      <c r="E190" s="246"/>
      <c r="F190" s="247"/>
      <c r="G190" s="249"/>
      <c r="H190" s="249"/>
      <c r="I190" s="253"/>
    </row>
    <row r="191" spans="1:9" ht="15.75" hidden="1">
      <c r="A191" s="244" t="s">
        <v>216</v>
      </c>
      <c r="B191" s="245"/>
      <c r="C191" s="245"/>
      <c r="D191" s="247"/>
      <c r="E191" s="246"/>
      <c r="F191" s="247"/>
      <c r="G191" s="265"/>
      <c r="H191" s="249"/>
      <c r="I191" s="250"/>
    </row>
    <row r="192" spans="1:9" ht="15.75" customHeight="1" hidden="1">
      <c r="A192" s="407" t="s">
        <v>218</v>
      </c>
      <c r="B192" s="408"/>
      <c r="C192" s="408"/>
      <c r="D192" s="247"/>
      <c r="E192" s="246"/>
      <c r="F192" s="247"/>
      <c r="G192" s="249"/>
      <c r="H192" s="249"/>
      <c r="I192" s="253"/>
    </row>
    <row r="193" spans="1:9" ht="15.75" hidden="1">
      <c r="A193" s="251" t="s">
        <v>196</v>
      </c>
      <c r="B193" s="245"/>
      <c r="C193" s="245"/>
      <c r="D193" s="247"/>
      <c r="E193" s="246"/>
      <c r="F193" s="247"/>
      <c r="G193" s="265"/>
      <c r="H193" s="249"/>
      <c r="I193" s="250"/>
    </row>
    <row r="194" spans="1:9" ht="15.75" hidden="1">
      <c r="A194" s="254" t="s">
        <v>217</v>
      </c>
      <c r="B194" s="255"/>
      <c r="C194" s="255"/>
      <c r="D194" s="257"/>
      <c r="E194" s="256"/>
      <c r="F194" s="257"/>
      <c r="G194" s="266"/>
      <c r="H194" s="259"/>
      <c r="I194" s="260"/>
    </row>
    <row r="195" spans="1:9" ht="15.75" hidden="1">
      <c r="A195" s="262" t="s">
        <v>200</v>
      </c>
      <c r="B195" s="228"/>
      <c r="C195" s="228"/>
      <c r="D195" s="228"/>
      <c r="E195" s="228"/>
      <c r="F195" s="228"/>
      <c r="G195" s="228"/>
      <c r="H195" s="228"/>
      <c r="I195" s="263"/>
    </row>
    <row r="196" spans="1:9" ht="15" customHeight="1" hidden="1">
      <c r="A196" s="391" t="s">
        <v>186</v>
      </c>
      <c r="B196" s="392"/>
      <c r="C196" s="397"/>
      <c r="D196" s="386" t="s">
        <v>220</v>
      </c>
      <c r="E196" s="386" t="s">
        <v>221</v>
      </c>
      <c r="F196" s="386" t="s">
        <v>222</v>
      </c>
      <c r="G196" s="386" t="s">
        <v>223</v>
      </c>
      <c r="H196" s="386" t="s">
        <v>224</v>
      </c>
      <c r="I196" s="386" t="s">
        <v>176</v>
      </c>
    </row>
    <row r="197" spans="1:9" ht="15" customHeight="1" hidden="1">
      <c r="A197" s="393"/>
      <c r="B197" s="394"/>
      <c r="C197" s="398"/>
      <c r="D197" s="387"/>
      <c r="E197" s="387"/>
      <c r="F197" s="387"/>
      <c r="G197" s="387"/>
      <c r="H197" s="387"/>
      <c r="I197" s="387"/>
    </row>
    <row r="198" spans="1:9" ht="15" customHeight="1" hidden="1">
      <c r="A198" s="395"/>
      <c r="B198" s="396"/>
      <c r="C198" s="399"/>
      <c r="D198" s="388"/>
      <c r="E198" s="388"/>
      <c r="F198" s="388"/>
      <c r="G198" s="388"/>
      <c r="H198" s="388"/>
      <c r="I198" s="388"/>
    </row>
    <row r="199" spans="1:9" ht="15.75" customHeight="1" hidden="1">
      <c r="A199" s="404" t="s">
        <v>214</v>
      </c>
      <c r="B199" s="405"/>
      <c r="C199" s="406"/>
      <c r="D199" s="239"/>
      <c r="E199" s="240"/>
      <c r="F199" s="239"/>
      <c r="G199" s="241"/>
      <c r="H199" s="242"/>
      <c r="I199" s="243"/>
    </row>
    <row r="200" spans="1:9" ht="15.75" hidden="1">
      <c r="A200" s="244" t="s">
        <v>195</v>
      </c>
      <c r="B200" s="245"/>
      <c r="C200" s="245"/>
      <c r="D200" s="246"/>
      <c r="E200" s="247"/>
      <c r="F200" s="246"/>
      <c r="G200" s="248"/>
      <c r="H200" s="249"/>
      <c r="I200" s="250"/>
    </row>
    <row r="201" spans="1:9" ht="15.75" hidden="1">
      <c r="A201" s="251" t="s">
        <v>188</v>
      </c>
      <c r="B201" s="245"/>
      <c r="C201" s="245"/>
      <c r="D201" s="246"/>
      <c r="E201" s="247"/>
      <c r="F201" s="246"/>
      <c r="G201" s="252"/>
      <c r="H201" s="249"/>
      <c r="I201" s="253"/>
    </row>
    <row r="202" spans="1:9" ht="15.75" hidden="1">
      <c r="A202" s="251" t="s">
        <v>225</v>
      </c>
      <c r="B202" s="245"/>
      <c r="C202" s="245"/>
      <c r="D202" s="246"/>
      <c r="E202" s="247"/>
      <c r="F202" s="246"/>
      <c r="G202" s="252"/>
      <c r="H202" s="249"/>
      <c r="I202" s="253"/>
    </row>
    <row r="203" spans="1:9" ht="15.75" hidden="1">
      <c r="A203" s="251" t="s">
        <v>226</v>
      </c>
      <c r="B203" s="245"/>
      <c r="C203" s="245"/>
      <c r="D203" s="246"/>
      <c r="E203" s="247"/>
      <c r="F203" s="246"/>
      <c r="G203" s="252"/>
      <c r="H203" s="249"/>
      <c r="I203" s="253"/>
    </row>
    <row r="204" spans="1:9" ht="15.75" hidden="1">
      <c r="A204" s="251" t="s">
        <v>190</v>
      </c>
      <c r="B204" s="245"/>
      <c r="C204" s="245"/>
      <c r="D204" s="246"/>
      <c r="E204" s="247"/>
      <c r="F204" s="246"/>
      <c r="G204" s="252"/>
      <c r="H204" s="249"/>
      <c r="I204" s="253"/>
    </row>
    <row r="205" spans="1:9" ht="15.75" hidden="1">
      <c r="A205" s="251" t="s">
        <v>192</v>
      </c>
      <c r="B205" s="245"/>
      <c r="C205" s="245"/>
      <c r="D205" s="246"/>
      <c r="E205" s="247"/>
      <c r="F205" s="246"/>
      <c r="G205" s="252"/>
      <c r="H205" s="249"/>
      <c r="I205" s="253"/>
    </row>
    <row r="206" spans="1:9" ht="15.75" hidden="1">
      <c r="A206" s="244" t="s">
        <v>216</v>
      </c>
      <c r="B206" s="245"/>
      <c r="C206" s="245"/>
      <c r="D206" s="246"/>
      <c r="E206" s="247"/>
      <c r="F206" s="246"/>
      <c r="G206" s="248"/>
      <c r="H206" s="249"/>
      <c r="I206" s="250"/>
    </row>
    <row r="207" spans="1:9" ht="15.75" customHeight="1" hidden="1">
      <c r="A207" s="407" t="s">
        <v>194</v>
      </c>
      <c r="B207" s="408"/>
      <c r="C207" s="409"/>
      <c r="D207" s="246"/>
      <c r="E207" s="247"/>
      <c r="F207" s="246"/>
      <c r="G207" s="252"/>
      <c r="H207" s="249"/>
      <c r="I207" s="250"/>
    </row>
    <row r="208" spans="1:9" ht="15.75" hidden="1">
      <c r="A208" s="244" t="s">
        <v>195</v>
      </c>
      <c r="B208" s="245"/>
      <c r="C208" s="245"/>
      <c r="D208" s="246"/>
      <c r="E208" s="247"/>
      <c r="F208" s="246"/>
      <c r="G208" s="248"/>
      <c r="H208" s="249"/>
      <c r="I208" s="250"/>
    </row>
    <row r="209" spans="1:9" ht="15.75" hidden="1">
      <c r="A209" s="251" t="s">
        <v>227</v>
      </c>
      <c r="B209" s="245"/>
      <c r="C209" s="245"/>
      <c r="D209" s="246"/>
      <c r="E209" s="247"/>
      <c r="F209" s="246"/>
      <c r="G209" s="252"/>
      <c r="H209" s="249"/>
      <c r="I209" s="253"/>
    </row>
    <row r="210" spans="1:9" ht="15.75" hidden="1">
      <c r="A210" s="251" t="s">
        <v>192</v>
      </c>
      <c r="B210" s="245"/>
      <c r="C210" s="245"/>
      <c r="D210" s="246"/>
      <c r="E210" s="247"/>
      <c r="F210" s="246"/>
      <c r="G210" s="252"/>
      <c r="H210" s="249"/>
      <c r="I210" s="253"/>
    </row>
    <row r="211" spans="1:9" ht="15.75" hidden="1">
      <c r="A211" s="251" t="s">
        <v>193</v>
      </c>
      <c r="B211" s="245"/>
      <c r="C211" s="245"/>
      <c r="D211" s="246"/>
      <c r="E211" s="247"/>
      <c r="F211" s="246"/>
      <c r="G211" s="252"/>
      <c r="H211" s="249"/>
      <c r="I211" s="253"/>
    </row>
    <row r="212" spans="1:9" ht="15.75" hidden="1">
      <c r="A212" s="244" t="s">
        <v>216</v>
      </c>
      <c r="B212" s="245"/>
      <c r="C212" s="245"/>
      <c r="D212" s="246"/>
      <c r="E212" s="247"/>
      <c r="F212" s="246"/>
      <c r="G212" s="248"/>
      <c r="H212" s="249"/>
      <c r="I212" s="250"/>
    </row>
    <row r="213" spans="1:9" ht="15.75" customHeight="1" hidden="1">
      <c r="A213" s="407" t="s">
        <v>219</v>
      </c>
      <c r="B213" s="408"/>
      <c r="C213" s="409"/>
      <c r="D213" s="246"/>
      <c r="E213" s="247"/>
      <c r="F213" s="246"/>
      <c r="G213" s="252"/>
      <c r="H213" s="249"/>
      <c r="I213" s="253"/>
    </row>
    <row r="214" spans="1:9" ht="15.75" hidden="1">
      <c r="A214" s="251" t="s">
        <v>196</v>
      </c>
      <c r="B214" s="245"/>
      <c r="C214" s="245"/>
      <c r="D214" s="246"/>
      <c r="E214" s="247"/>
      <c r="F214" s="246"/>
      <c r="G214" s="248"/>
      <c r="H214" s="249"/>
      <c r="I214" s="250"/>
    </row>
    <row r="215" spans="1:9" ht="15.75" hidden="1">
      <c r="A215" s="254" t="s">
        <v>217</v>
      </c>
      <c r="B215" s="255"/>
      <c r="C215" s="255"/>
      <c r="D215" s="256"/>
      <c r="E215" s="257"/>
      <c r="F215" s="256"/>
      <c r="G215" s="258"/>
      <c r="H215" s="259"/>
      <c r="I215" s="260"/>
    </row>
    <row r="216" spans="1:9" ht="15.75" hidden="1">
      <c r="A216" s="267"/>
      <c r="B216" s="268"/>
      <c r="C216" s="268"/>
      <c r="D216" s="269"/>
      <c r="E216" s="269"/>
      <c r="F216" s="269"/>
      <c r="G216" s="270"/>
      <c r="H216" s="271"/>
      <c r="I216" s="272"/>
    </row>
    <row r="217" spans="1:9" ht="15.75">
      <c r="A217" s="262" t="s">
        <v>516</v>
      </c>
      <c r="B217" s="228"/>
      <c r="C217" s="228"/>
      <c r="D217" s="228"/>
      <c r="E217" s="228"/>
      <c r="F217" s="335" t="s">
        <v>603</v>
      </c>
      <c r="G217" s="337"/>
      <c r="H217" s="433">
        <v>40179</v>
      </c>
      <c r="I217" s="434"/>
    </row>
    <row r="218" spans="1:9" ht="15.75">
      <c r="A218" s="273" t="s">
        <v>517</v>
      </c>
      <c r="B218" s="202"/>
      <c r="C218" s="202"/>
      <c r="D218" s="202"/>
      <c r="E218" s="202"/>
      <c r="F218" s="400">
        <v>9426833730</v>
      </c>
      <c r="G218" s="401"/>
      <c r="H218" s="400">
        <v>9163759575</v>
      </c>
      <c r="I218" s="401"/>
    </row>
    <row r="219" spans="1:9" ht="15.75">
      <c r="A219" s="205" t="s">
        <v>518</v>
      </c>
      <c r="B219" s="206"/>
      <c r="C219" s="206"/>
      <c r="D219" s="206"/>
      <c r="E219" s="206"/>
      <c r="F219" s="205"/>
      <c r="G219" s="206"/>
      <c r="H219" s="205"/>
      <c r="I219" s="261"/>
    </row>
    <row r="220" spans="1:9" ht="31.5" customHeight="1">
      <c r="A220" s="209" t="s">
        <v>519</v>
      </c>
      <c r="B220" s="210"/>
      <c r="C220" s="210"/>
      <c r="D220" s="210"/>
      <c r="E220" s="210"/>
      <c r="F220" s="209"/>
      <c r="G220" s="210"/>
      <c r="H220" s="209"/>
      <c r="I220" s="275"/>
    </row>
    <row r="221" spans="1:9" ht="31.5" customHeight="1">
      <c r="A221" s="209"/>
      <c r="B221" s="210"/>
      <c r="C221" s="210"/>
      <c r="D221" s="210"/>
      <c r="E221" s="210"/>
      <c r="F221" s="210"/>
      <c r="G221" s="210"/>
      <c r="H221" s="210"/>
      <c r="I221" s="275"/>
    </row>
    <row r="222" spans="1:9" ht="21" customHeight="1">
      <c r="A222" s="326" t="s">
        <v>520</v>
      </c>
      <c r="B222" s="327"/>
      <c r="C222" s="327"/>
      <c r="D222" s="327"/>
      <c r="E222" s="327"/>
      <c r="F222" s="327"/>
      <c r="G222" s="327"/>
      <c r="H222" s="327"/>
      <c r="I222" s="328"/>
    </row>
    <row r="223" spans="1:9" ht="15" customHeight="1">
      <c r="A223" s="391" t="s">
        <v>521</v>
      </c>
      <c r="B223" s="392"/>
      <c r="C223" s="392"/>
      <c r="D223" s="392"/>
      <c r="E223" s="397"/>
      <c r="F223" s="386" t="s">
        <v>522</v>
      </c>
      <c r="G223" s="386" t="s">
        <v>523</v>
      </c>
      <c r="H223" s="386" t="s">
        <v>524</v>
      </c>
      <c r="I223" s="386" t="s">
        <v>525</v>
      </c>
    </row>
    <row r="224" spans="1:9" ht="15">
      <c r="A224" s="393"/>
      <c r="B224" s="394"/>
      <c r="C224" s="394"/>
      <c r="D224" s="394"/>
      <c r="E224" s="398"/>
      <c r="F224" s="387"/>
      <c r="G224" s="387"/>
      <c r="H224" s="387"/>
      <c r="I224" s="387"/>
    </row>
    <row r="225" spans="1:9" ht="7.5" customHeight="1">
      <c r="A225" s="395"/>
      <c r="B225" s="396"/>
      <c r="C225" s="396"/>
      <c r="D225" s="396"/>
      <c r="E225" s="399"/>
      <c r="F225" s="388"/>
      <c r="G225" s="388"/>
      <c r="H225" s="388"/>
      <c r="I225" s="388"/>
    </row>
    <row r="226" spans="1:9" ht="15.75">
      <c r="A226" s="404" t="s">
        <v>526</v>
      </c>
      <c r="B226" s="405"/>
      <c r="C226" s="405"/>
      <c r="D226" s="240"/>
      <c r="E226" s="240"/>
      <c r="F226" s="239"/>
      <c r="G226" s="241"/>
      <c r="H226" s="242"/>
      <c r="I226" s="243"/>
    </row>
    <row r="227" spans="1:9" ht="15.75">
      <c r="A227" s="244" t="s">
        <v>527</v>
      </c>
      <c r="B227" s="245"/>
      <c r="C227" s="245"/>
      <c r="D227" s="247"/>
      <c r="E227" s="247"/>
      <c r="F227" s="246"/>
      <c r="G227" s="248"/>
      <c r="H227" s="249"/>
      <c r="I227" s="250"/>
    </row>
    <row r="228" spans="1:9" ht="15.75">
      <c r="A228" s="251" t="s">
        <v>528</v>
      </c>
      <c r="B228" s="245"/>
      <c r="C228" s="245"/>
      <c r="D228" s="247"/>
      <c r="E228" s="247"/>
      <c r="F228" s="246"/>
      <c r="G228" s="252"/>
      <c r="H228" s="249"/>
      <c r="I228" s="253"/>
    </row>
    <row r="229" spans="1:9" ht="15.75">
      <c r="A229" s="251" t="s">
        <v>529</v>
      </c>
      <c r="B229" s="245"/>
      <c r="C229" s="245"/>
      <c r="D229" s="247"/>
      <c r="E229" s="247"/>
      <c r="F229" s="246"/>
      <c r="G229" s="252"/>
      <c r="H229" s="249"/>
      <c r="I229" s="253"/>
    </row>
    <row r="230" spans="1:9" ht="15.75">
      <c r="A230" s="251" t="s">
        <v>530</v>
      </c>
      <c r="B230" s="245"/>
      <c r="C230" s="245"/>
      <c r="D230" s="247"/>
      <c r="E230" s="247"/>
      <c r="F230" s="246"/>
      <c r="G230" s="252"/>
      <c r="H230" s="249"/>
      <c r="I230" s="253"/>
    </row>
    <row r="231" spans="1:9" ht="15.75">
      <c r="A231" s="251" t="s">
        <v>531</v>
      </c>
      <c r="B231" s="245"/>
      <c r="C231" s="245"/>
      <c r="D231" s="247"/>
      <c r="E231" s="247"/>
      <c r="F231" s="246"/>
      <c r="G231" s="252"/>
      <c r="H231" s="249"/>
      <c r="I231" s="253"/>
    </row>
    <row r="232" spans="1:9" ht="15.75">
      <c r="A232" s="251" t="s">
        <v>532</v>
      </c>
      <c r="B232" s="245"/>
      <c r="C232" s="245"/>
      <c r="D232" s="247"/>
      <c r="E232" s="247"/>
      <c r="F232" s="246"/>
      <c r="G232" s="252"/>
      <c r="H232" s="249"/>
      <c r="I232" s="253"/>
    </row>
    <row r="233" spans="1:9" ht="15.75">
      <c r="A233" s="251" t="s">
        <v>533</v>
      </c>
      <c r="B233" s="245"/>
      <c r="C233" s="245"/>
      <c r="D233" s="247"/>
      <c r="E233" s="247"/>
      <c r="F233" s="246"/>
      <c r="G233" s="252"/>
      <c r="H233" s="249"/>
      <c r="I233" s="253"/>
    </row>
    <row r="234" spans="1:9" ht="15.75">
      <c r="A234" s="244" t="s">
        <v>534</v>
      </c>
      <c r="B234" s="245"/>
      <c r="C234" s="245"/>
      <c r="D234" s="247"/>
      <c r="E234" s="247"/>
      <c r="F234" s="246"/>
      <c r="G234" s="248"/>
      <c r="H234" s="249"/>
      <c r="I234" s="250"/>
    </row>
    <row r="235" spans="1:9" ht="15.75">
      <c r="A235" s="407" t="s">
        <v>535</v>
      </c>
      <c r="B235" s="408"/>
      <c r="C235" s="408"/>
      <c r="D235" s="247"/>
      <c r="E235" s="247"/>
      <c r="F235" s="246"/>
      <c r="G235" s="252"/>
      <c r="H235" s="249"/>
      <c r="I235" s="250"/>
    </row>
    <row r="236" spans="1:9" ht="15.75">
      <c r="A236" s="244" t="s">
        <v>527</v>
      </c>
      <c r="B236" s="245"/>
      <c r="C236" s="245"/>
      <c r="D236" s="247"/>
      <c r="E236" s="247"/>
      <c r="F236" s="246"/>
      <c r="G236" s="248"/>
      <c r="H236" s="249"/>
      <c r="I236" s="250"/>
    </row>
    <row r="237" spans="1:9" ht="15.75">
      <c r="A237" s="251" t="s">
        <v>536</v>
      </c>
      <c r="B237" s="245"/>
      <c r="C237" s="245"/>
      <c r="D237" s="247"/>
      <c r="E237" s="247"/>
      <c r="F237" s="246"/>
      <c r="G237" s="252"/>
      <c r="H237" s="249"/>
      <c r="I237" s="253"/>
    </row>
    <row r="238" spans="1:9" ht="15.75">
      <c r="A238" s="251" t="s">
        <v>531</v>
      </c>
      <c r="B238" s="245"/>
      <c r="C238" s="245"/>
      <c r="D238" s="247"/>
      <c r="E238" s="247"/>
      <c r="F238" s="246"/>
      <c r="G238" s="252"/>
      <c r="H238" s="249"/>
      <c r="I238" s="253"/>
    </row>
    <row r="239" spans="1:9" ht="15.75">
      <c r="A239" s="251" t="s">
        <v>532</v>
      </c>
      <c r="B239" s="245"/>
      <c r="C239" s="245"/>
      <c r="D239" s="247"/>
      <c r="E239" s="247"/>
      <c r="F239" s="246"/>
      <c r="G239" s="252"/>
      <c r="H239" s="249"/>
      <c r="I239" s="253"/>
    </row>
    <row r="240" spans="1:9" ht="15.75">
      <c r="A240" s="251" t="s">
        <v>533</v>
      </c>
      <c r="B240" s="245"/>
      <c r="C240" s="245"/>
      <c r="D240" s="247"/>
      <c r="E240" s="247"/>
      <c r="F240" s="246"/>
      <c r="G240" s="252"/>
      <c r="H240" s="249"/>
      <c r="I240" s="253"/>
    </row>
    <row r="241" spans="1:9" ht="15.75">
      <c r="A241" s="276" t="s">
        <v>534</v>
      </c>
      <c r="B241" s="277"/>
      <c r="C241" s="277"/>
      <c r="D241" s="257"/>
      <c r="E241" s="257"/>
      <c r="F241" s="256"/>
      <c r="G241" s="258"/>
      <c r="H241" s="259"/>
      <c r="I241" s="260"/>
    </row>
    <row r="242" spans="1:9" ht="12" customHeight="1">
      <c r="A242" s="278"/>
      <c r="B242" s="279"/>
      <c r="C242" s="279"/>
      <c r="D242" s="269"/>
      <c r="E242" s="269"/>
      <c r="F242" s="269"/>
      <c r="G242" s="270"/>
      <c r="H242" s="271"/>
      <c r="I242" s="272"/>
    </row>
    <row r="243" spans="1:9" ht="15.75">
      <c r="A243" s="262" t="s">
        <v>537</v>
      </c>
      <c r="B243" s="228"/>
      <c r="C243" s="228"/>
      <c r="D243" s="228"/>
      <c r="E243" s="228"/>
      <c r="F243" s="227"/>
      <c r="G243" s="228"/>
      <c r="H243" s="228"/>
      <c r="I243" s="263"/>
    </row>
    <row r="244" spans="1:9" ht="15.75">
      <c r="A244" s="262"/>
      <c r="B244" s="228"/>
      <c r="C244" s="228"/>
      <c r="D244" s="228"/>
      <c r="E244" s="228"/>
      <c r="F244" s="228"/>
      <c r="G244" s="228"/>
      <c r="H244" s="228"/>
      <c r="I244" s="263"/>
    </row>
    <row r="245" spans="1:9" ht="15.75">
      <c r="A245" s="262" t="s">
        <v>538</v>
      </c>
      <c r="B245" s="228"/>
      <c r="C245" s="228"/>
      <c r="D245" s="228"/>
      <c r="E245" s="263"/>
      <c r="F245" s="335" t="s">
        <v>603</v>
      </c>
      <c r="G245" s="337"/>
      <c r="H245" s="433">
        <v>40179</v>
      </c>
      <c r="I245" s="434"/>
    </row>
    <row r="246" spans="1:9" ht="15.75">
      <c r="A246" s="273" t="s">
        <v>539</v>
      </c>
      <c r="B246" s="202"/>
      <c r="C246" s="202"/>
      <c r="D246" s="202"/>
      <c r="E246" s="202"/>
      <c r="F246" s="400">
        <v>430605391</v>
      </c>
      <c r="G246" s="401"/>
      <c r="H246" s="400">
        <v>972618279</v>
      </c>
      <c r="I246" s="401"/>
    </row>
    <row r="247" spans="1:9" ht="15.75">
      <c r="A247" s="205" t="s">
        <v>540</v>
      </c>
      <c r="B247" s="206"/>
      <c r="C247" s="206"/>
      <c r="D247" s="206"/>
      <c r="E247" s="206"/>
      <c r="F247" s="338">
        <v>45454545</v>
      </c>
      <c r="G247" s="339"/>
      <c r="H247" s="338">
        <v>560909091</v>
      </c>
      <c r="I247" s="339"/>
    </row>
    <row r="248" spans="1:10" ht="15.75">
      <c r="A248" s="205" t="s">
        <v>541</v>
      </c>
      <c r="B248" s="206"/>
      <c r="C248" s="206"/>
      <c r="D248" s="206"/>
      <c r="E248" s="206"/>
      <c r="F248" s="338">
        <v>238029978</v>
      </c>
      <c r="G248" s="339"/>
      <c r="H248" s="338">
        <v>1102921979</v>
      </c>
      <c r="I248" s="339"/>
      <c r="J248" s="28"/>
    </row>
    <row r="249" spans="1:9" ht="15.75">
      <c r="A249" s="205" t="s">
        <v>533</v>
      </c>
      <c r="B249" s="206"/>
      <c r="C249" s="206"/>
      <c r="D249" s="206"/>
      <c r="E249" s="206"/>
      <c r="F249" s="338"/>
      <c r="G249" s="339"/>
      <c r="H249" s="338"/>
      <c r="I249" s="339"/>
    </row>
    <row r="250" spans="1:9" ht="15.75">
      <c r="A250" s="205" t="s">
        <v>542</v>
      </c>
      <c r="B250" s="206"/>
      <c r="C250" s="206"/>
      <c r="D250" s="206"/>
      <c r="E250" s="206"/>
      <c r="F250" s="338">
        <f>F246+F247-F248-F249</f>
        <v>238029958</v>
      </c>
      <c r="G250" s="339"/>
      <c r="H250" s="338">
        <f>H246+H247-H248</f>
        <v>430605391</v>
      </c>
      <c r="I250" s="339"/>
    </row>
    <row r="251" spans="1:9" ht="15.75">
      <c r="A251" s="205"/>
      <c r="B251" s="206"/>
      <c r="C251" s="206"/>
      <c r="D251" s="206"/>
      <c r="E251" s="206"/>
      <c r="F251" s="207"/>
      <c r="G251" s="208"/>
      <c r="H251" s="236"/>
      <c r="I251" s="208"/>
    </row>
    <row r="252" spans="1:9" ht="15.75">
      <c r="A252" s="262" t="s">
        <v>543</v>
      </c>
      <c r="B252" s="228"/>
      <c r="C252" s="228"/>
      <c r="D252" s="228"/>
      <c r="E252" s="228"/>
      <c r="F252" s="410">
        <v>0</v>
      </c>
      <c r="G252" s="411"/>
      <c r="H252" s="410">
        <v>0</v>
      </c>
      <c r="I252" s="411"/>
    </row>
    <row r="253" spans="1:9" ht="9" customHeight="1">
      <c r="A253" s="232"/>
      <c r="B253" s="206"/>
      <c r="C253" s="206"/>
      <c r="D253" s="206"/>
      <c r="E253" s="206"/>
      <c r="F253" s="280"/>
      <c r="G253" s="208"/>
      <c r="H253" s="281"/>
      <c r="I253" s="208"/>
    </row>
    <row r="254" spans="1:9" ht="15.75">
      <c r="A254" s="262" t="s">
        <v>544</v>
      </c>
      <c r="B254" s="228"/>
      <c r="C254" s="228"/>
      <c r="D254" s="228"/>
      <c r="E254" s="228"/>
      <c r="F254" s="412">
        <v>15331727200</v>
      </c>
      <c r="G254" s="413"/>
      <c r="H254" s="412">
        <v>42139820800</v>
      </c>
      <c r="I254" s="413"/>
    </row>
    <row r="255" spans="1:9" ht="15.75">
      <c r="A255" s="232"/>
      <c r="B255" s="206"/>
      <c r="C255" s="206"/>
      <c r="D255" s="206"/>
      <c r="E255" s="206"/>
      <c r="F255" s="280"/>
      <c r="G255" s="208"/>
      <c r="H255" s="281"/>
      <c r="I255" s="208"/>
    </row>
    <row r="256" spans="1:9" ht="15.75">
      <c r="A256" s="262" t="s">
        <v>545</v>
      </c>
      <c r="B256" s="228"/>
      <c r="C256" s="228"/>
      <c r="D256" s="228"/>
      <c r="E256" s="228"/>
      <c r="F256" s="389"/>
      <c r="G256" s="390"/>
      <c r="H256" s="389"/>
      <c r="I256" s="390"/>
    </row>
    <row r="257" spans="1:9" ht="15.75">
      <c r="A257" s="205" t="s">
        <v>546</v>
      </c>
      <c r="B257" s="206"/>
      <c r="C257" s="206"/>
      <c r="D257" s="206"/>
      <c r="E257" s="206"/>
      <c r="F257" s="400">
        <v>29286986375</v>
      </c>
      <c r="G257" s="401"/>
      <c r="H257" s="400">
        <v>24780365086</v>
      </c>
      <c r="I257" s="401"/>
    </row>
    <row r="258" spans="1:9" ht="15.75">
      <c r="A258" s="209" t="s">
        <v>547</v>
      </c>
      <c r="B258" s="210"/>
      <c r="C258" s="210"/>
      <c r="D258" s="210"/>
      <c r="E258" s="210"/>
      <c r="F258" s="402">
        <v>2111997302</v>
      </c>
      <c r="G258" s="403"/>
      <c r="H258" s="402">
        <v>2541906237</v>
      </c>
      <c r="I258" s="403"/>
    </row>
    <row r="259" spans="1:9" s="16" customFormat="1" ht="15.75">
      <c r="A259" s="335" t="s">
        <v>548</v>
      </c>
      <c r="B259" s="336"/>
      <c r="C259" s="336"/>
      <c r="D259" s="336"/>
      <c r="E259" s="337"/>
      <c r="F259" s="345">
        <f>SUM(F257:G258)</f>
        <v>31398983677</v>
      </c>
      <c r="G259" s="346"/>
      <c r="H259" s="345">
        <f>SUM(H257:I258)</f>
        <v>27322271323</v>
      </c>
      <c r="I259" s="346"/>
    </row>
    <row r="260" spans="1:9" s="16" customFormat="1" ht="11.25" customHeight="1">
      <c r="A260" s="234"/>
      <c r="B260" s="216"/>
      <c r="C260" s="216"/>
      <c r="D260" s="216"/>
      <c r="E260" s="216"/>
      <c r="F260" s="203"/>
      <c r="G260" s="235"/>
      <c r="H260" s="235"/>
      <c r="I260" s="214"/>
    </row>
    <row r="261" spans="1:9" s="17" customFormat="1" ht="15.75">
      <c r="A261" s="200" t="s">
        <v>549</v>
      </c>
      <c r="B261" s="202"/>
      <c r="C261" s="202"/>
      <c r="D261" s="202"/>
      <c r="E261" s="202"/>
      <c r="F261" s="400"/>
      <c r="G261" s="401"/>
      <c r="H261" s="400"/>
      <c r="I261" s="401"/>
    </row>
    <row r="262" spans="1:9" s="17" customFormat="1" ht="15.75">
      <c r="A262" s="232" t="s">
        <v>550</v>
      </c>
      <c r="B262" s="206"/>
      <c r="C262" s="206"/>
      <c r="D262" s="206"/>
      <c r="E262" s="206"/>
      <c r="F262" s="332"/>
      <c r="G262" s="333"/>
      <c r="H262" s="338"/>
      <c r="I262" s="339"/>
    </row>
    <row r="263" spans="1:9" s="17" customFormat="1" ht="15.75">
      <c r="A263" s="205" t="s">
        <v>551</v>
      </c>
      <c r="B263" s="206"/>
      <c r="C263" s="206"/>
      <c r="D263" s="206"/>
      <c r="E263" s="206"/>
      <c r="F263" s="338"/>
      <c r="G263" s="339"/>
      <c r="H263" s="338">
        <v>46480167</v>
      </c>
      <c r="I263" s="339"/>
    </row>
    <row r="264" spans="1:9" s="17" customFormat="1" ht="15.75">
      <c r="A264" s="205" t="s">
        <v>552</v>
      </c>
      <c r="B264" s="206"/>
      <c r="C264" s="206"/>
      <c r="D264" s="206"/>
      <c r="E264" s="206"/>
      <c r="F264" s="418"/>
      <c r="G264" s="419"/>
      <c r="H264" s="338"/>
      <c r="I264" s="339"/>
    </row>
    <row r="265" spans="1:9" s="17" customFormat="1" ht="15.75">
      <c r="A265" s="205" t="s">
        <v>553</v>
      </c>
      <c r="B265" s="206"/>
      <c r="C265" s="206"/>
      <c r="D265" s="206"/>
      <c r="E265" s="206"/>
      <c r="F265" s="418"/>
      <c r="G265" s="419"/>
      <c r="H265" s="338"/>
      <c r="I265" s="339"/>
    </row>
    <row r="266" spans="1:9" s="17" customFormat="1" ht="15.75">
      <c r="A266" s="205" t="s">
        <v>554</v>
      </c>
      <c r="B266" s="206"/>
      <c r="C266" s="206"/>
      <c r="D266" s="206"/>
      <c r="E266" s="206"/>
      <c r="F266" s="338">
        <v>1703440672</v>
      </c>
      <c r="G266" s="339"/>
      <c r="H266" s="338">
        <v>1744466945</v>
      </c>
      <c r="I266" s="339"/>
    </row>
    <row r="267" spans="1:9" s="17" customFormat="1" ht="15.75">
      <c r="A267" s="205" t="s">
        <v>555</v>
      </c>
      <c r="B267" s="206"/>
      <c r="C267" s="206"/>
      <c r="D267" s="206"/>
      <c r="E267" s="206"/>
      <c r="F267" s="338"/>
      <c r="G267" s="339"/>
      <c r="H267" s="338"/>
      <c r="I267" s="339"/>
    </row>
    <row r="268" spans="1:9" s="17" customFormat="1" ht="15.75">
      <c r="A268" s="205" t="s">
        <v>556</v>
      </c>
      <c r="B268" s="206"/>
      <c r="C268" s="206"/>
      <c r="D268" s="206"/>
      <c r="E268" s="206"/>
      <c r="F268" s="338"/>
      <c r="G268" s="339"/>
      <c r="H268" s="338"/>
      <c r="I268" s="339"/>
    </row>
    <row r="269" spans="1:9" s="17" customFormat="1" ht="15.75">
      <c r="A269" s="205" t="s">
        <v>557</v>
      </c>
      <c r="B269" s="206"/>
      <c r="C269" s="206"/>
      <c r="D269" s="206"/>
      <c r="E269" s="206"/>
      <c r="F269" s="338"/>
      <c r="G269" s="339"/>
      <c r="H269" s="338"/>
      <c r="I269" s="339"/>
    </row>
    <row r="270" spans="1:9" s="17" customFormat="1" ht="15.75">
      <c r="A270" s="205" t="s">
        <v>558</v>
      </c>
      <c r="B270" s="206"/>
      <c r="C270" s="206"/>
      <c r="D270" s="206"/>
      <c r="E270" s="206"/>
      <c r="F270" s="338">
        <v>5602780208</v>
      </c>
      <c r="G270" s="339"/>
      <c r="H270" s="414">
        <v>5999155491</v>
      </c>
      <c r="I270" s="415"/>
    </row>
    <row r="271" spans="1:9" s="17" customFormat="1" ht="15.75">
      <c r="A271" s="232" t="s">
        <v>559</v>
      </c>
      <c r="B271" s="206"/>
      <c r="C271" s="206"/>
      <c r="D271" s="206"/>
      <c r="E271" s="206"/>
      <c r="F271" s="338"/>
      <c r="G271" s="339"/>
      <c r="H271" s="338"/>
      <c r="I271" s="339"/>
    </row>
    <row r="272" spans="1:9" s="17" customFormat="1" ht="15.75">
      <c r="A272" s="205" t="s">
        <v>560</v>
      </c>
      <c r="B272" s="206"/>
      <c r="C272" s="206"/>
      <c r="D272" s="206"/>
      <c r="E272" s="206"/>
      <c r="F272" s="338"/>
      <c r="G272" s="339"/>
      <c r="H272" s="338"/>
      <c r="I272" s="339"/>
    </row>
    <row r="273" spans="1:9" s="17" customFormat="1" ht="15.75">
      <c r="A273" s="209" t="s">
        <v>561</v>
      </c>
      <c r="B273" s="210"/>
      <c r="C273" s="210"/>
      <c r="D273" s="210"/>
      <c r="E273" s="210"/>
      <c r="F273" s="402"/>
      <c r="G273" s="403"/>
      <c r="H273" s="402"/>
      <c r="I273" s="403"/>
    </row>
    <row r="274" spans="1:9" s="16" customFormat="1" ht="15.75">
      <c r="A274" s="262"/>
      <c r="B274" s="282" t="s">
        <v>486</v>
      </c>
      <c r="C274" s="282"/>
      <c r="D274" s="282"/>
      <c r="E274" s="283"/>
      <c r="F274" s="345">
        <f>SUM(F263:G273)</f>
        <v>7306220880</v>
      </c>
      <c r="G274" s="346"/>
      <c r="H274" s="345">
        <f>SUM(H263:I273)</f>
        <v>7790102603</v>
      </c>
      <c r="I274" s="346"/>
    </row>
    <row r="275" spans="1:9" s="16" customFormat="1" ht="15.75">
      <c r="A275" s="284"/>
      <c r="B275" s="284"/>
      <c r="C275" s="284"/>
      <c r="D275" s="284"/>
      <c r="E275" s="284"/>
      <c r="F275" s="285"/>
      <c r="G275" s="285"/>
      <c r="H275" s="285"/>
      <c r="I275" s="285"/>
    </row>
    <row r="276" spans="1:9" s="16" customFormat="1" ht="2.25" customHeight="1">
      <c r="A276" s="286"/>
      <c r="B276" s="286"/>
      <c r="C276" s="286"/>
      <c r="D276" s="286"/>
      <c r="E276" s="286"/>
      <c r="F276" s="287"/>
      <c r="G276" s="287"/>
      <c r="H276" s="287"/>
      <c r="I276" s="287"/>
    </row>
    <row r="277" spans="1:9" ht="15.75">
      <c r="A277" s="232" t="s">
        <v>562</v>
      </c>
      <c r="B277" s="206"/>
      <c r="C277" s="206"/>
      <c r="D277" s="206"/>
      <c r="E277" s="206"/>
      <c r="F277" s="400"/>
      <c r="G277" s="401"/>
      <c r="H277" s="400"/>
      <c r="I277" s="401"/>
    </row>
    <row r="278" spans="1:9" ht="15.75">
      <c r="A278" s="205" t="s">
        <v>563</v>
      </c>
      <c r="B278" s="206"/>
      <c r="C278" s="206"/>
      <c r="D278" s="206"/>
      <c r="E278" s="206"/>
      <c r="F278" s="338">
        <v>805577852</v>
      </c>
      <c r="G278" s="339"/>
      <c r="H278" s="338">
        <v>154928611</v>
      </c>
      <c r="I278" s="339"/>
    </row>
    <row r="279" spans="1:9" ht="15.75">
      <c r="A279" s="209"/>
      <c r="B279" s="210"/>
      <c r="C279" s="210"/>
      <c r="D279" s="210"/>
      <c r="E279" s="210"/>
      <c r="F279" s="426"/>
      <c r="G279" s="427"/>
      <c r="H279" s="402">
        <v>0</v>
      </c>
      <c r="I279" s="403"/>
    </row>
    <row r="280" spans="1:9" s="16" customFormat="1" ht="15.75">
      <c r="A280" s="335" t="s">
        <v>486</v>
      </c>
      <c r="B280" s="336"/>
      <c r="C280" s="336"/>
      <c r="D280" s="336"/>
      <c r="E280" s="337"/>
      <c r="F280" s="345">
        <f>SUM(F278:G279)</f>
        <v>805577852</v>
      </c>
      <c r="G280" s="346"/>
      <c r="H280" s="345">
        <f>SUM(H278:I279)</f>
        <v>154928611</v>
      </c>
      <c r="I280" s="346"/>
    </row>
    <row r="281" spans="1:9" s="16" customFormat="1" ht="15.75">
      <c r="A281" s="234"/>
      <c r="B281" s="216"/>
      <c r="C281" s="216"/>
      <c r="D281" s="216"/>
      <c r="E281" s="216"/>
      <c r="F281" s="203"/>
      <c r="G281" s="235"/>
      <c r="H281" s="235"/>
      <c r="I281" s="204"/>
    </row>
    <row r="282" spans="1:9" ht="15.75">
      <c r="A282" s="200" t="s">
        <v>564</v>
      </c>
      <c r="B282" s="202"/>
      <c r="C282" s="202"/>
      <c r="D282" s="202"/>
      <c r="E282" s="202"/>
      <c r="F282" s="382" t="s">
        <v>603</v>
      </c>
      <c r="G282" s="383"/>
      <c r="H282" s="348">
        <v>40179</v>
      </c>
      <c r="I282" s="334"/>
    </row>
    <row r="283" spans="1:9" ht="15.75">
      <c r="A283" s="205" t="s">
        <v>565</v>
      </c>
      <c r="B283" s="206"/>
      <c r="C283" s="206"/>
      <c r="D283" s="206"/>
      <c r="E283" s="206"/>
      <c r="F283" s="338"/>
      <c r="G283" s="339"/>
      <c r="H283" s="338"/>
      <c r="I283" s="339"/>
    </row>
    <row r="284" spans="1:9" ht="15.75">
      <c r="A284" s="205" t="s">
        <v>680</v>
      </c>
      <c r="B284" s="206"/>
      <c r="C284" s="206"/>
      <c r="D284" s="206"/>
      <c r="E284" s="206"/>
      <c r="F284" s="418">
        <v>-28491178</v>
      </c>
      <c r="G284" s="419"/>
      <c r="H284" s="338">
        <v>19814062</v>
      </c>
      <c r="I284" s="339"/>
    </row>
    <row r="285" spans="1:9" ht="15.75">
      <c r="A285" s="205" t="s">
        <v>566</v>
      </c>
      <c r="B285" s="206"/>
      <c r="C285" s="206"/>
      <c r="D285" s="206"/>
      <c r="E285" s="206"/>
      <c r="F285" s="338">
        <v>667944828</v>
      </c>
      <c r="G285" s="339"/>
      <c r="H285" s="338">
        <v>783605136</v>
      </c>
      <c r="I285" s="339"/>
    </row>
    <row r="286" spans="1:9" ht="15.75">
      <c r="A286" s="205" t="s">
        <v>567</v>
      </c>
      <c r="B286" s="206"/>
      <c r="C286" s="206"/>
      <c r="D286" s="206"/>
      <c r="E286" s="206"/>
      <c r="F286" s="338">
        <v>9389618718</v>
      </c>
      <c r="G286" s="339"/>
      <c r="H286" s="338">
        <v>9389618718</v>
      </c>
      <c r="I286" s="339"/>
    </row>
    <row r="287" spans="1:9" ht="15.75">
      <c r="A287" s="205" t="s">
        <v>568</v>
      </c>
      <c r="B287" s="206"/>
      <c r="C287" s="206"/>
      <c r="D287" s="206"/>
      <c r="E287" s="206"/>
      <c r="F287" s="338"/>
      <c r="G287" s="339"/>
      <c r="H287" s="338"/>
      <c r="I287" s="339"/>
    </row>
    <row r="288" spans="1:9" ht="15.75">
      <c r="A288" s="209" t="s">
        <v>569</v>
      </c>
      <c r="B288" s="210"/>
      <c r="C288" s="210"/>
      <c r="D288" s="210"/>
      <c r="E288" s="210"/>
      <c r="F288" s="402">
        <f>23999006476</f>
        <v>23999006476</v>
      </c>
      <c r="G288" s="403"/>
      <c r="H288" s="402">
        <v>20429985471</v>
      </c>
      <c r="I288" s="403"/>
    </row>
    <row r="289" spans="1:9" s="16" customFormat="1" ht="15.75">
      <c r="A289" s="335" t="s">
        <v>486</v>
      </c>
      <c r="B289" s="336"/>
      <c r="C289" s="336"/>
      <c r="D289" s="336"/>
      <c r="E289" s="337"/>
      <c r="F289" s="345">
        <f>SUM(F283:G288)</f>
        <v>34028078844</v>
      </c>
      <c r="G289" s="346"/>
      <c r="H289" s="345">
        <f>SUM(H283:I288)</f>
        <v>30623023387</v>
      </c>
      <c r="I289" s="346"/>
    </row>
    <row r="290" spans="1:9" s="16" customFormat="1" ht="15.75">
      <c r="A290" s="234"/>
      <c r="B290" s="216"/>
      <c r="C290" s="216"/>
      <c r="D290" s="216"/>
      <c r="E290" s="217"/>
      <c r="F290" s="213"/>
      <c r="G290" s="235"/>
      <c r="H290" s="235"/>
      <c r="I290" s="204"/>
    </row>
    <row r="291" spans="1:9" ht="15.75">
      <c r="A291" s="200" t="s">
        <v>570</v>
      </c>
      <c r="B291" s="202"/>
      <c r="C291" s="202"/>
      <c r="D291" s="202"/>
      <c r="E291" s="288"/>
      <c r="F291" s="410"/>
      <c r="G291" s="411"/>
      <c r="H291" s="389"/>
      <c r="I291" s="390"/>
    </row>
    <row r="292" spans="1:9" ht="15.75">
      <c r="A292" s="200"/>
      <c r="B292" s="202"/>
      <c r="C292" s="202"/>
      <c r="D292" s="202"/>
      <c r="E292" s="288"/>
      <c r="F292" s="289"/>
      <c r="G292" s="290"/>
      <c r="H292" s="290"/>
      <c r="I292" s="274"/>
    </row>
    <row r="293" spans="1:9" ht="15.75">
      <c r="A293" s="262" t="s">
        <v>571</v>
      </c>
      <c r="B293" s="228"/>
      <c r="C293" s="228"/>
      <c r="D293" s="228"/>
      <c r="E293" s="263"/>
      <c r="F293" s="345">
        <v>143721224570</v>
      </c>
      <c r="G293" s="346"/>
      <c r="H293" s="345">
        <v>143721224570</v>
      </c>
      <c r="I293" s="346"/>
    </row>
    <row r="294" spans="1:9" s="16" customFormat="1" ht="15.75">
      <c r="A294" s="200" t="s">
        <v>572</v>
      </c>
      <c r="B294" s="291"/>
      <c r="C294" s="291"/>
      <c r="D294" s="291"/>
      <c r="E294" s="291"/>
      <c r="F294" s="382" t="s">
        <v>603</v>
      </c>
      <c r="G294" s="383"/>
      <c r="H294" s="348">
        <v>40179</v>
      </c>
      <c r="I294" s="334"/>
    </row>
    <row r="295" spans="1:9" ht="15.75">
      <c r="A295" s="205" t="s">
        <v>573</v>
      </c>
      <c r="B295" s="206"/>
      <c r="C295" s="206"/>
      <c r="D295" s="206"/>
      <c r="E295" s="261"/>
      <c r="F295" s="422"/>
      <c r="G295" s="423"/>
      <c r="H295" s="422"/>
      <c r="I295" s="423"/>
    </row>
    <row r="296" spans="1:9" ht="15.75">
      <c r="A296" s="205" t="s">
        <v>574</v>
      </c>
      <c r="B296" s="206"/>
      <c r="C296" s="206"/>
      <c r="D296" s="206"/>
      <c r="E296" s="261"/>
      <c r="F296" s="422"/>
      <c r="G296" s="423"/>
      <c r="H296" s="422"/>
      <c r="I296" s="423"/>
    </row>
    <row r="297" spans="1:9" ht="15.75">
      <c r="A297" s="205" t="s">
        <v>575</v>
      </c>
      <c r="B297" s="206"/>
      <c r="C297" s="206"/>
      <c r="D297" s="206"/>
      <c r="E297" s="261"/>
      <c r="F297" s="384"/>
      <c r="G297" s="385"/>
      <c r="H297" s="384"/>
      <c r="I297" s="385"/>
    </row>
    <row r="298" spans="1:9" ht="15.75">
      <c r="A298" s="227"/>
      <c r="B298" s="228"/>
      <c r="C298" s="228"/>
      <c r="D298" s="228"/>
      <c r="E298" s="228"/>
      <c r="F298" s="292"/>
      <c r="G298" s="293"/>
      <c r="H298" s="293"/>
      <c r="I298" s="294"/>
    </row>
    <row r="299" spans="1:9" s="16" customFormat="1" ht="15.75">
      <c r="A299" s="200" t="s">
        <v>576</v>
      </c>
      <c r="B299" s="291"/>
      <c r="C299" s="291"/>
      <c r="D299" s="291"/>
      <c r="E299" s="291"/>
      <c r="F299" s="382" t="s">
        <v>603</v>
      </c>
      <c r="G299" s="383"/>
      <c r="H299" s="348">
        <v>40179</v>
      </c>
      <c r="I299" s="334"/>
    </row>
    <row r="300" spans="1:9" s="16" customFormat="1" ht="15.75">
      <c r="A300" s="232" t="s">
        <v>577</v>
      </c>
      <c r="B300" s="284"/>
      <c r="C300" s="284"/>
      <c r="D300" s="284"/>
      <c r="E300" s="284"/>
      <c r="F300" s="424"/>
      <c r="G300" s="425"/>
      <c r="H300" s="424"/>
      <c r="I300" s="425"/>
    </row>
    <row r="301" spans="1:9" ht="15.75">
      <c r="A301" s="205" t="s">
        <v>578</v>
      </c>
      <c r="B301" s="206"/>
      <c r="C301" s="206"/>
      <c r="D301" s="206"/>
      <c r="E301" s="261"/>
      <c r="F301" s="422"/>
      <c r="G301" s="423"/>
      <c r="H301" s="422"/>
      <c r="I301" s="423"/>
    </row>
    <row r="302" spans="1:9" ht="15.75">
      <c r="A302" s="205" t="s">
        <v>579</v>
      </c>
      <c r="B302" s="206"/>
      <c r="C302" s="206"/>
      <c r="D302" s="206"/>
      <c r="E302" s="261"/>
      <c r="F302" s="422"/>
      <c r="G302" s="423"/>
      <c r="H302" s="422"/>
      <c r="I302" s="423"/>
    </row>
    <row r="303" spans="1:9" s="16" customFormat="1" ht="15.75">
      <c r="A303" s="232" t="s">
        <v>580</v>
      </c>
      <c r="B303" s="284"/>
      <c r="C303" s="284"/>
      <c r="D303" s="284"/>
      <c r="E303" s="295"/>
      <c r="F303" s="424"/>
      <c r="G303" s="425"/>
      <c r="H303" s="424"/>
      <c r="I303" s="425"/>
    </row>
    <row r="304" spans="1:9" s="16" customFormat="1" ht="15.75">
      <c r="A304" s="232" t="s">
        <v>581</v>
      </c>
      <c r="B304" s="284"/>
      <c r="C304" s="284"/>
      <c r="D304" s="284"/>
      <c r="E304" s="295"/>
      <c r="F304" s="424"/>
      <c r="G304" s="425"/>
      <c r="H304" s="424"/>
      <c r="I304" s="425"/>
    </row>
    <row r="305" spans="1:9" ht="15.75">
      <c r="A305" s="205" t="s">
        <v>582</v>
      </c>
      <c r="B305" s="206"/>
      <c r="C305" s="206"/>
      <c r="D305" s="206"/>
      <c r="E305" s="261"/>
      <c r="F305" s="422"/>
      <c r="G305" s="423"/>
      <c r="H305" s="422"/>
      <c r="I305" s="423"/>
    </row>
    <row r="306" spans="1:9" ht="15.75">
      <c r="A306" s="205" t="s">
        <v>583</v>
      </c>
      <c r="B306" s="206"/>
      <c r="C306" s="206"/>
      <c r="D306" s="206"/>
      <c r="E306" s="261"/>
      <c r="F306" s="422"/>
      <c r="G306" s="423"/>
      <c r="H306" s="422"/>
      <c r="I306" s="423"/>
    </row>
    <row r="307" spans="1:9" ht="15.75">
      <c r="A307" s="209" t="s">
        <v>584</v>
      </c>
      <c r="B307" s="210"/>
      <c r="C307" s="210"/>
      <c r="D307" s="210"/>
      <c r="E307" s="275"/>
      <c r="F307" s="384"/>
      <c r="G307" s="385"/>
      <c r="H307" s="384"/>
      <c r="I307" s="385"/>
    </row>
    <row r="308" spans="1:9" ht="15.75">
      <c r="A308" s="232" t="s">
        <v>480</v>
      </c>
      <c r="B308" s="284"/>
      <c r="C308" s="284"/>
      <c r="D308" s="284"/>
      <c r="E308" s="284"/>
      <c r="F308" s="305"/>
      <c r="G308" s="306"/>
      <c r="H308" s="306"/>
      <c r="I308" s="221"/>
    </row>
    <row r="309" spans="1:9" s="16" customFormat="1" ht="15.75">
      <c r="A309" s="200" t="s">
        <v>202</v>
      </c>
      <c r="B309" s="291"/>
      <c r="C309" s="291"/>
      <c r="D309" s="291"/>
      <c r="E309" s="291"/>
      <c r="F309" s="382" t="s">
        <v>603</v>
      </c>
      <c r="G309" s="383"/>
      <c r="H309" s="348">
        <v>40179</v>
      </c>
      <c r="I309" s="334"/>
    </row>
    <row r="310" spans="1:9" s="16" customFormat="1" ht="15.75">
      <c r="A310" s="232" t="s">
        <v>585</v>
      </c>
      <c r="B310" s="284"/>
      <c r="C310" s="284"/>
      <c r="D310" s="284"/>
      <c r="E310" s="284"/>
      <c r="F310" s="424"/>
      <c r="G310" s="425"/>
      <c r="H310" s="424"/>
      <c r="I310" s="425"/>
    </row>
    <row r="311" spans="1:9" s="17" customFormat="1" ht="15.75">
      <c r="A311" s="232" t="s">
        <v>586</v>
      </c>
      <c r="B311" s="284"/>
      <c r="C311" s="284"/>
      <c r="D311" s="284"/>
      <c r="E311" s="284"/>
      <c r="F311" s="332">
        <f>F312+F313</f>
        <v>129828138016</v>
      </c>
      <c r="G311" s="333"/>
      <c r="H311" s="332">
        <f>H312+H313</f>
        <v>225979730759</v>
      </c>
      <c r="I311" s="333"/>
    </row>
    <row r="312" spans="1:9" s="17" customFormat="1" ht="15.75">
      <c r="A312" s="205" t="s">
        <v>587</v>
      </c>
      <c r="B312" s="206"/>
      <c r="C312" s="206"/>
      <c r="D312" s="206"/>
      <c r="E312" s="206"/>
      <c r="F312" s="338">
        <v>129828138016</v>
      </c>
      <c r="G312" s="339"/>
      <c r="H312" s="338">
        <v>225979730759</v>
      </c>
      <c r="I312" s="339"/>
    </row>
    <row r="313" spans="1:9" s="17" customFormat="1" ht="15.75">
      <c r="A313" s="205" t="s">
        <v>588</v>
      </c>
      <c r="B313" s="206"/>
      <c r="C313" s="206"/>
      <c r="D313" s="206"/>
      <c r="E313" s="206"/>
      <c r="F313" s="338"/>
      <c r="G313" s="339"/>
      <c r="H313" s="338"/>
      <c r="I313" s="339"/>
    </row>
    <row r="314" spans="1:9" s="17" customFormat="1" ht="15.75">
      <c r="A314" s="205" t="s">
        <v>589</v>
      </c>
      <c r="B314" s="206"/>
      <c r="C314" s="206"/>
      <c r="D314" s="206"/>
      <c r="E314" s="206"/>
      <c r="F314" s="207"/>
      <c r="G314" s="208"/>
      <c r="H314" s="236"/>
      <c r="I314" s="208"/>
    </row>
    <row r="315" spans="1:9" s="17" customFormat="1" ht="15.75">
      <c r="A315" s="205" t="s">
        <v>590</v>
      </c>
      <c r="B315" s="206"/>
      <c r="C315" s="206"/>
      <c r="D315" s="206"/>
      <c r="E315" s="206"/>
      <c r="F315" s="207"/>
      <c r="G315" s="208"/>
      <c r="H315" s="236"/>
      <c r="I315" s="208"/>
    </row>
    <row r="316" spans="1:9" s="17" customFormat="1" ht="15.75">
      <c r="A316" s="205" t="s">
        <v>591</v>
      </c>
      <c r="B316" s="206"/>
      <c r="C316" s="206"/>
      <c r="D316" s="206"/>
      <c r="E316" s="206"/>
      <c r="F316" s="207"/>
      <c r="G316" s="208"/>
      <c r="H316" s="236"/>
      <c r="I316" s="208"/>
    </row>
    <row r="317" spans="1:9" s="17" customFormat="1" ht="15.75">
      <c r="A317" s="205" t="s">
        <v>592</v>
      </c>
      <c r="B317" s="206"/>
      <c r="C317" s="206"/>
      <c r="D317" s="206"/>
      <c r="E317" s="206"/>
      <c r="F317" s="207"/>
      <c r="G317" s="208"/>
      <c r="H317" s="236"/>
      <c r="I317" s="208"/>
    </row>
    <row r="318" spans="1:9" s="17" customFormat="1" ht="15.75">
      <c r="A318" s="205" t="s">
        <v>593</v>
      </c>
      <c r="B318" s="206"/>
      <c r="C318" s="206"/>
      <c r="D318" s="206"/>
      <c r="E318" s="206"/>
      <c r="F318" s="207"/>
      <c r="G318" s="208"/>
      <c r="H318" s="236"/>
      <c r="I318" s="208"/>
    </row>
    <row r="319" spans="1:9" s="17" customFormat="1" ht="15.75">
      <c r="A319" s="205" t="s">
        <v>594</v>
      </c>
      <c r="B319" s="206"/>
      <c r="C319" s="206"/>
      <c r="D319" s="206"/>
      <c r="E319" s="206"/>
      <c r="F319" s="207"/>
      <c r="G319" s="208"/>
      <c r="H319" s="236"/>
      <c r="I319" s="208"/>
    </row>
    <row r="320" spans="1:9" s="17" customFormat="1" ht="15.75">
      <c r="A320" s="205" t="s">
        <v>595</v>
      </c>
      <c r="B320" s="206"/>
      <c r="C320" s="206"/>
      <c r="D320" s="206"/>
      <c r="E320" s="206"/>
      <c r="F320" s="207"/>
      <c r="G320" s="208"/>
      <c r="H320" s="236"/>
      <c r="I320" s="208"/>
    </row>
    <row r="321" spans="1:9" s="17" customFormat="1" ht="15.75">
      <c r="A321" s="205" t="s">
        <v>596</v>
      </c>
      <c r="B321" s="206"/>
      <c r="C321" s="206"/>
      <c r="D321" s="206"/>
      <c r="E321" s="206"/>
      <c r="F321" s="207"/>
      <c r="G321" s="208"/>
      <c r="H321" s="236"/>
      <c r="I321" s="208"/>
    </row>
    <row r="322" spans="1:9" s="17" customFormat="1" ht="15.75">
      <c r="A322" s="205" t="s">
        <v>597</v>
      </c>
      <c r="B322" s="206"/>
      <c r="C322" s="206"/>
      <c r="D322" s="206"/>
      <c r="E322" s="206"/>
      <c r="F322" s="207"/>
      <c r="G322" s="208"/>
      <c r="H322" s="236"/>
      <c r="I322" s="208"/>
    </row>
    <row r="323" spans="1:9" s="17" customFormat="1" ht="15.75">
      <c r="A323" s="205" t="s">
        <v>598</v>
      </c>
      <c r="B323" s="206"/>
      <c r="C323" s="206"/>
      <c r="D323" s="206"/>
      <c r="E323" s="206"/>
      <c r="F323" s="207"/>
      <c r="G323" s="208"/>
      <c r="H323" s="236"/>
      <c r="I323" s="208"/>
    </row>
    <row r="324" spans="1:9" s="17" customFormat="1" ht="15.75">
      <c r="A324" s="209" t="s">
        <v>599</v>
      </c>
      <c r="B324" s="210"/>
      <c r="C324" s="210"/>
      <c r="D324" s="210"/>
      <c r="E324" s="210"/>
      <c r="F324" s="211"/>
      <c r="G324" s="212"/>
      <c r="H324" s="296"/>
      <c r="I324" s="212"/>
    </row>
    <row r="325" spans="1:9" s="17" customFormat="1" ht="15.75">
      <c r="A325" s="202"/>
      <c r="B325" s="202"/>
      <c r="C325" s="202"/>
      <c r="D325" s="202"/>
      <c r="E325" s="202"/>
      <c r="F325" s="290"/>
      <c r="G325" s="290"/>
      <c r="H325" s="290"/>
      <c r="I325" s="290"/>
    </row>
    <row r="326" spans="1:9" s="17" customFormat="1" ht="15.75">
      <c r="A326" s="297"/>
      <c r="B326" s="297"/>
      <c r="C326" s="297"/>
      <c r="D326" s="297"/>
      <c r="E326" s="297"/>
      <c r="F326" s="298"/>
      <c r="G326" s="298"/>
      <c r="H326" s="298"/>
      <c r="I326" s="298"/>
    </row>
    <row r="327" spans="1:9" s="17" customFormat="1" ht="15.75">
      <c r="A327" s="299"/>
      <c r="B327" s="299"/>
      <c r="C327" s="299"/>
      <c r="D327" s="299"/>
      <c r="E327" s="299"/>
      <c r="F327" s="300"/>
      <c r="G327" s="300"/>
      <c r="H327" s="300"/>
      <c r="I327" s="300"/>
    </row>
    <row r="328" spans="1:9" s="16" customFormat="1" ht="15.75">
      <c r="A328" s="232" t="s">
        <v>600</v>
      </c>
      <c r="B328" s="284"/>
      <c r="C328" s="284"/>
      <c r="D328" s="284"/>
      <c r="E328" s="284"/>
      <c r="F328" s="416">
        <f>SUM(F329:G335)</f>
        <v>7734595816</v>
      </c>
      <c r="G328" s="417"/>
      <c r="H328" s="416">
        <f>SUM(H329:I335)</f>
        <v>30737536415</v>
      </c>
      <c r="I328" s="417"/>
    </row>
    <row r="329" spans="1:9" s="17" customFormat="1" ht="15.75">
      <c r="A329" s="315" t="s">
        <v>601</v>
      </c>
      <c r="B329" s="316"/>
      <c r="C329" s="316"/>
      <c r="D329" s="206"/>
      <c r="E329" s="206"/>
      <c r="F329" s="338">
        <f>420958395+2916644+70244314+231872+37636302</f>
        <v>531987527</v>
      </c>
      <c r="G329" s="339"/>
      <c r="H329" s="338">
        <v>2267687524</v>
      </c>
      <c r="I329" s="339"/>
    </row>
    <row r="330" spans="1:9" s="17" customFormat="1" ht="15.75">
      <c r="A330" s="350" t="s">
        <v>639</v>
      </c>
      <c r="B330" s="343"/>
      <c r="C330" s="343"/>
      <c r="D330" s="343"/>
      <c r="E330" s="344"/>
      <c r="F330" s="338"/>
      <c r="G330" s="339"/>
      <c r="H330" s="338"/>
      <c r="I330" s="339"/>
    </row>
    <row r="331" spans="1:9" s="17" customFormat="1" ht="15.75">
      <c r="A331" s="205" t="s">
        <v>640</v>
      </c>
      <c r="B331" s="206"/>
      <c r="C331" s="206"/>
      <c r="D331" s="206"/>
      <c r="E331" s="206"/>
      <c r="F331" s="338">
        <f>755782551+765000000+5151995600</f>
        <v>6672778151</v>
      </c>
      <c r="G331" s="339"/>
      <c r="H331" s="338">
        <v>12707454403</v>
      </c>
      <c r="I331" s="339"/>
    </row>
    <row r="332" spans="1:9" s="17" customFormat="1" ht="15.75">
      <c r="A332" s="350" t="s">
        <v>641</v>
      </c>
      <c r="B332" s="343"/>
      <c r="C332" s="343"/>
      <c r="D332" s="343"/>
      <c r="E332" s="344"/>
      <c r="F332" s="338"/>
      <c r="G332" s="339"/>
      <c r="H332" s="338">
        <v>15461000000</v>
      </c>
      <c r="I332" s="339"/>
    </row>
    <row r="333" spans="1:9" s="17" customFormat="1" ht="15.75">
      <c r="A333" s="205" t="s">
        <v>642</v>
      </c>
      <c r="B333" s="206"/>
      <c r="C333" s="206"/>
      <c r="D333" s="206"/>
      <c r="E333" s="206"/>
      <c r="F333" s="338">
        <f>10629623+518918089+282426</f>
        <v>529830138</v>
      </c>
      <c r="G333" s="339"/>
      <c r="H333" s="338">
        <v>301394488</v>
      </c>
      <c r="I333" s="339"/>
    </row>
    <row r="334" spans="1:9" s="17" customFormat="1" ht="15.75">
      <c r="A334" s="205" t="s">
        <v>643</v>
      </c>
      <c r="B334" s="206"/>
      <c r="C334" s="206"/>
      <c r="D334" s="206"/>
      <c r="E334" s="206"/>
      <c r="F334" s="338"/>
      <c r="G334" s="339"/>
      <c r="H334" s="338"/>
      <c r="I334" s="339"/>
    </row>
    <row r="335" spans="1:9" s="17" customFormat="1" ht="15.75">
      <c r="A335" s="218" t="s">
        <v>644</v>
      </c>
      <c r="B335" s="219"/>
      <c r="C335" s="219"/>
      <c r="D335" s="219"/>
      <c r="E335" s="314"/>
      <c r="F335" s="338"/>
      <c r="G335" s="339"/>
      <c r="H335" s="338"/>
      <c r="I335" s="339"/>
    </row>
    <row r="336" spans="1:9" s="17" customFormat="1" ht="15.75">
      <c r="A336" s="205"/>
      <c r="B336" s="206"/>
      <c r="C336" s="206"/>
      <c r="D336" s="206"/>
      <c r="E336" s="206"/>
      <c r="F336" s="207"/>
      <c r="G336" s="208"/>
      <c r="H336" s="236"/>
      <c r="I336" s="208"/>
    </row>
    <row r="337" spans="1:9" s="16" customFormat="1" ht="15.75">
      <c r="A337" s="232" t="s">
        <v>645</v>
      </c>
      <c r="B337" s="284"/>
      <c r="C337" s="284"/>
      <c r="D337" s="284"/>
      <c r="E337" s="284"/>
      <c r="F337" s="332"/>
      <c r="G337" s="333"/>
      <c r="H337" s="285"/>
      <c r="I337" s="238"/>
    </row>
    <row r="338" spans="1:9" s="17" customFormat="1" ht="15.75">
      <c r="A338" s="205" t="s">
        <v>646</v>
      </c>
      <c r="B338" s="206"/>
      <c r="C338" s="206"/>
      <c r="D338" s="206"/>
      <c r="E338" s="206"/>
      <c r="F338" s="207"/>
      <c r="G338" s="208"/>
      <c r="H338" s="236"/>
      <c r="I338" s="208"/>
    </row>
    <row r="339" spans="1:9" s="17" customFormat="1" ht="15.75">
      <c r="A339" s="205" t="s">
        <v>647</v>
      </c>
      <c r="B339" s="206"/>
      <c r="C339" s="206"/>
      <c r="D339" s="206"/>
      <c r="E339" s="206"/>
      <c r="F339" s="207"/>
      <c r="G339" s="208"/>
      <c r="H339" s="236"/>
      <c r="I339" s="208"/>
    </row>
    <row r="340" spans="1:9" s="17" customFormat="1" ht="15.75">
      <c r="A340" s="205" t="s">
        <v>648</v>
      </c>
      <c r="B340" s="206"/>
      <c r="C340" s="206"/>
      <c r="D340" s="206"/>
      <c r="E340" s="206"/>
      <c r="F340" s="207"/>
      <c r="G340" s="208"/>
      <c r="H340" s="236"/>
      <c r="I340" s="208"/>
    </row>
    <row r="341" spans="1:9" ht="15.75">
      <c r="A341" s="205" t="s">
        <v>649</v>
      </c>
      <c r="B341" s="206"/>
      <c r="C341" s="206"/>
      <c r="D341" s="206"/>
      <c r="E341" s="206"/>
      <c r="F341" s="207"/>
      <c r="G341" s="208"/>
      <c r="H341" s="236"/>
      <c r="I341" s="208"/>
    </row>
    <row r="342" spans="1:9" ht="15.75">
      <c r="A342" s="205" t="s">
        <v>650</v>
      </c>
      <c r="B342" s="206"/>
      <c r="C342" s="206"/>
      <c r="D342" s="206"/>
      <c r="E342" s="206"/>
      <c r="F342" s="207"/>
      <c r="G342" s="208"/>
      <c r="H342" s="236"/>
      <c r="I342" s="208"/>
    </row>
    <row r="343" spans="1:9" s="23" customFormat="1" ht="15.75">
      <c r="A343" s="227"/>
      <c r="B343" s="228"/>
      <c r="C343" s="228"/>
      <c r="D343" s="228"/>
      <c r="E343" s="228"/>
      <c r="F343" s="230"/>
      <c r="G343" s="230"/>
      <c r="H343" s="230"/>
      <c r="I343" s="231"/>
    </row>
    <row r="344" spans="1:9" s="16" customFormat="1" ht="15.75">
      <c r="A344" s="232" t="s">
        <v>651</v>
      </c>
      <c r="B344" s="284"/>
      <c r="C344" s="284"/>
      <c r="D344" s="284"/>
      <c r="E344" s="295"/>
      <c r="F344" s="382" t="s">
        <v>603</v>
      </c>
      <c r="G344" s="383"/>
      <c r="H344" s="348">
        <v>40179</v>
      </c>
      <c r="I344" s="334"/>
    </row>
    <row r="345" spans="1:9" ht="15" customHeight="1">
      <c r="A345" s="205" t="s">
        <v>652</v>
      </c>
      <c r="B345" s="206"/>
      <c r="C345" s="206"/>
      <c r="D345" s="206"/>
      <c r="E345" s="261"/>
      <c r="F345" s="338"/>
      <c r="G345" s="339"/>
      <c r="H345" s="207"/>
      <c r="I345" s="208"/>
    </row>
    <row r="346" spans="1:9" ht="15" customHeight="1">
      <c r="A346" s="205" t="s">
        <v>653</v>
      </c>
      <c r="B346" s="206"/>
      <c r="C346" s="206"/>
      <c r="D346" s="206"/>
      <c r="E346" s="261"/>
      <c r="F346" s="338"/>
      <c r="G346" s="339"/>
      <c r="H346" s="207"/>
      <c r="I346" s="208"/>
    </row>
    <row r="347" spans="1:9" ht="15" customHeight="1">
      <c r="A347" s="205" t="s">
        <v>654</v>
      </c>
      <c r="B347" s="206"/>
      <c r="C347" s="206"/>
      <c r="D347" s="206"/>
      <c r="E347" s="261"/>
      <c r="F347" s="338">
        <v>120769341543</v>
      </c>
      <c r="G347" s="339"/>
      <c r="H347" s="338">
        <v>219581298168</v>
      </c>
      <c r="I347" s="339"/>
    </row>
    <row r="348" spans="1:9" ht="15" customHeight="1">
      <c r="A348" s="205" t="s">
        <v>229</v>
      </c>
      <c r="B348" s="206"/>
      <c r="C348" s="206"/>
      <c r="D348" s="206"/>
      <c r="E348" s="261"/>
      <c r="F348" s="207"/>
      <c r="G348" s="208"/>
      <c r="H348" s="207"/>
      <c r="I348" s="208"/>
    </row>
    <row r="349" spans="1:9" s="16" customFormat="1" ht="15.75">
      <c r="A349" s="335" t="s">
        <v>486</v>
      </c>
      <c r="B349" s="336"/>
      <c r="C349" s="336"/>
      <c r="D349" s="336"/>
      <c r="E349" s="337"/>
      <c r="F349" s="345">
        <f>SUM(F345:G347)</f>
        <v>120769341543</v>
      </c>
      <c r="G349" s="346"/>
      <c r="H349" s="345">
        <f>SUM(H345:I347)</f>
        <v>219581298168</v>
      </c>
      <c r="I349" s="346"/>
    </row>
    <row r="350" spans="1:9" s="16" customFormat="1" ht="15.75">
      <c r="A350" s="234"/>
      <c r="B350" s="216"/>
      <c r="C350" s="216"/>
      <c r="D350" s="216"/>
      <c r="E350" s="216"/>
      <c r="F350" s="213"/>
      <c r="G350" s="235"/>
      <c r="H350" s="235"/>
      <c r="I350" s="214"/>
    </row>
    <row r="351" spans="1:9" s="16" customFormat="1" ht="15.75">
      <c r="A351" s="200" t="s">
        <v>655</v>
      </c>
      <c r="B351" s="291"/>
      <c r="C351" s="291"/>
      <c r="D351" s="291"/>
      <c r="E351" s="291"/>
      <c r="F351" s="382" t="s">
        <v>603</v>
      </c>
      <c r="G351" s="383"/>
      <c r="H351" s="348">
        <v>40179</v>
      </c>
      <c r="I351" s="334"/>
    </row>
    <row r="352" spans="1:9" ht="15.75">
      <c r="A352" s="232" t="s">
        <v>656</v>
      </c>
      <c r="B352" s="284"/>
      <c r="C352" s="284"/>
      <c r="D352" s="284"/>
      <c r="E352" s="284"/>
      <c r="F352" s="332">
        <f>F354+F355</f>
        <v>2020135705</v>
      </c>
      <c r="G352" s="333"/>
      <c r="H352" s="332">
        <f>H354+H355</f>
        <v>14865369809</v>
      </c>
      <c r="I352" s="333"/>
    </row>
    <row r="353" spans="1:9" ht="15.75">
      <c r="A353" s="205" t="s">
        <v>657</v>
      </c>
      <c r="B353" s="206"/>
      <c r="C353" s="206"/>
      <c r="D353" s="206"/>
      <c r="E353" s="206"/>
      <c r="F353" s="207"/>
      <c r="G353" s="208"/>
      <c r="H353" s="207"/>
      <c r="I353" s="208"/>
    </row>
    <row r="354" spans="1:9" ht="15.75">
      <c r="A354" s="301" t="s">
        <v>658</v>
      </c>
      <c r="B354" s="233"/>
      <c r="C354" s="233"/>
      <c r="D354" s="233"/>
      <c r="E354" s="233"/>
      <c r="F354" s="330">
        <v>1924717623</v>
      </c>
      <c r="G354" s="331"/>
      <c r="H354" s="330">
        <v>5438812403</v>
      </c>
      <c r="I354" s="331"/>
    </row>
    <row r="355" spans="1:9" ht="15.75">
      <c r="A355" s="301" t="s">
        <v>659</v>
      </c>
      <c r="B355" s="233"/>
      <c r="C355" s="233"/>
      <c r="D355" s="233"/>
      <c r="E355" s="233"/>
      <c r="F355" s="330">
        <v>95418082</v>
      </c>
      <c r="G355" s="331"/>
      <c r="H355" s="330">
        <f>1703575126+7722382280+600000</f>
        <v>9426557406</v>
      </c>
      <c r="I355" s="331"/>
    </row>
    <row r="356" spans="1:9" ht="15.75">
      <c r="A356" s="205" t="s">
        <v>660</v>
      </c>
      <c r="B356" s="206"/>
      <c r="C356" s="206"/>
      <c r="D356" s="206"/>
      <c r="E356" s="206"/>
      <c r="F356" s="338"/>
      <c r="G356" s="339"/>
      <c r="H356" s="338"/>
      <c r="I356" s="339"/>
    </row>
    <row r="357" spans="1:10" ht="15.75">
      <c r="A357" s="205" t="s">
        <v>661</v>
      </c>
      <c r="B357" s="206"/>
      <c r="C357" s="206"/>
      <c r="D357" s="206"/>
      <c r="E357" s="206"/>
      <c r="F357" s="338"/>
      <c r="G357" s="339"/>
      <c r="H357" s="236"/>
      <c r="I357" s="208"/>
      <c r="J357" s="28"/>
    </row>
    <row r="358" spans="1:9" ht="15.75">
      <c r="A358" s="205" t="s">
        <v>228</v>
      </c>
      <c r="B358" s="206"/>
      <c r="C358" s="206"/>
      <c r="D358" s="206"/>
      <c r="E358" s="206"/>
      <c r="F358" s="384"/>
      <c r="G358" s="385"/>
      <c r="H358" s="236"/>
      <c r="I358" s="208"/>
    </row>
    <row r="359" spans="1:9" s="16" customFormat="1" ht="15.75">
      <c r="A359" s="335"/>
      <c r="B359" s="336"/>
      <c r="C359" s="336"/>
      <c r="D359" s="336"/>
      <c r="E359" s="337"/>
      <c r="F359" s="213"/>
      <c r="G359" s="214"/>
      <c r="H359" s="235"/>
      <c r="I359" s="214"/>
    </row>
    <row r="360" spans="1:9" s="16" customFormat="1" ht="15.75">
      <c r="A360" s="200" t="s">
        <v>681</v>
      </c>
      <c r="B360" s="291"/>
      <c r="C360" s="291"/>
      <c r="D360" s="291"/>
      <c r="E360" s="291"/>
      <c r="F360" s="382" t="s">
        <v>603</v>
      </c>
      <c r="G360" s="383"/>
      <c r="H360" s="348">
        <v>40179</v>
      </c>
      <c r="I360" s="334"/>
    </row>
    <row r="361" spans="1:9" s="16" customFormat="1" ht="15.75">
      <c r="A361" s="232" t="s">
        <v>662</v>
      </c>
      <c r="B361" s="284"/>
      <c r="C361" s="284"/>
      <c r="D361" s="284"/>
      <c r="E361" s="284"/>
      <c r="F361" s="237"/>
      <c r="G361" s="238"/>
      <c r="H361" s="285"/>
      <c r="I361" s="238"/>
    </row>
    <row r="362" spans="1:9" ht="15.75">
      <c r="A362" s="205" t="s">
        <v>668</v>
      </c>
      <c r="B362" s="206"/>
      <c r="C362" s="206"/>
      <c r="D362" s="206"/>
      <c r="E362" s="206"/>
      <c r="F362" s="338">
        <v>11496328262</v>
      </c>
      <c r="G362" s="339"/>
      <c r="H362" s="338">
        <v>16712528491</v>
      </c>
      <c r="I362" s="339"/>
    </row>
    <row r="363" spans="1:9" ht="15.75">
      <c r="A363" s="205" t="s">
        <v>663</v>
      </c>
      <c r="B363" s="206"/>
      <c r="C363" s="206"/>
      <c r="D363" s="206"/>
      <c r="E363" s="206"/>
      <c r="F363" s="338">
        <v>-2880778151</v>
      </c>
      <c r="G363" s="339"/>
      <c r="H363" s="338">
        <v>-6991964403</v>
      </c>
      <c r="I363" s="339"/>
    </row>
    <row r="364" spans="1:9" ht="15.75">
      <c r="A364" s="205" t="s">
        <v>664</v>
      </c>
      <c r="B364" s="206"/>
      <c r="C364" s="206"/>
      <c r="D364" s="206"/>
      <c r="E364" s="206"/>
      <c r="F364" s="338"/>
      <c r="G364" s="339"/>
      <c r="H364" s="338"/>
      <c r="I364" s="339"/>
    </row>
    <row r="365" spans="1:9" ht="15.75">
      <c r="A365" s="205" t="s">
        <v>665</v>
      </c>
      <c r="B365" s="206"/>
      <c r="C365" s="206"/>
      <c r="D365" s="206"/>
      <c r="E365" s="206"/>
      <c r="F365" s="338">
        <v>8615550111</v>
      </c>
      <c r="G365" s="339"/>
      <c r="H365" s="338">
        <v>9720564088</v>
      </c>
      <c r="I365" s="339"/>
    </row>
    <row r="366" spans="1:9" ht="15.75">
      <c r="A366" s="205" t="s">
        <v>666</v>
      </c>
      <c r="B366" s="206"/>
      <c r="C366" s="206"/>
      <c r="D366" s="206"/>
      <c r="E366" s="206"/>
      <c r="F366" s="414">
        <v>1703440672</v>
      </c>
      <c r="G366" s="415"/>
      <c r="H366" s="338">
        <v>2430141022</v>
      </c>
      <c r="I366" s="339"/>
    </row>
    <row r="367" spans="1:9" ht="15.75">
      <c r="A367" s="209" t="s">
        <v>667</v>
      </c>
      <c r="B367" s="210"/>
      <c r="C367" s="210"/>
      <c r="D367" s="210"/>
      <c r="E367" s="210"/>
      <c r="F367" s="420">
        <f>F362-F366</f>
        <v>9792887590</v>
      </c>
      <c r="G367" s="421"/>
      <c r="H367" s="420">
        <f>H362-H366</f>
        <v>14282387469</v>
      </c>
      <c r="I367" s="421"/>
    </row>
    <row r="368" spans="1:9" ht="15.75">
      <c r="A368" s="206"/>
      <c r="B368" s="206"/>
      <c r="C368" s="206"/>
      <c r="D368" s="206"/>
      <c r="E368" s="206"/>
      <c r="F368" s="236"/>
      <c r="G368" s="236"/>
      <c r="H368" s="236"/>
      <c r="I368" s="236"/>
    </row>
    <row r="369" spans="1:10" ht="16.5">
      <c r="A369" s="206"/>
      <c r="B369" s="206"/>
      <c r="C369" s="206"/>
      <c r="D369" s="206"/>
      <c r="E369" s="206"/>
      <c r="F369" s="236"/>
      <c r="G369" s="236"/>
      <c r="H369" s="236"/>
      <c r="I369" s="236"/>
      <c r="J369" s="91"/>
    </row>
    <row r="370" spans="1:10" s="16" customFormat="1" ht="16.5">
      <c r="A370" s="284" t="s">
        <v>669</v>
      </c>
      <c r="B370" s="284"/>
      <c r="C370" s="284"/>
      <c r="D370" s="284"/>
      <c r="E370" s="284"/>
      <c r="F370" s="285"/>
      <c r="G370" s="285"/>
      <c r="H370" s="285"/>
      <c r="I370" s="285"/>
      <c r="J370" s="90"/>
    </row>
    <row r="371" spans="1:10" s="16" customFormat="1" ht="16.5">
      <c r="A371" s="284"/>
      <c r="B371" s="284"/>
      <c r="C371" s="284"/>
      <c r="D371" s="284"/>
      <c r="E371" s="284"/>
      <c r="F371" s="285"/>
      <c r="G371" s="285"/>
      <c r="H371" s="285"/>
      <c r="I371" s="285"/>
      <c r="J371" s="90"/>
    </row>
    <row r="372" spans="1:10" ht="16.5">
      <c r="A372" s="284" t="s">
        <v>670</v>
      </c>
      <c r="B372" s="284"/>
      <c r="C372" s="284"/>
      <c r="D372" s="284"/>
      <c r="E372" s="284"/>
      <c r="F372" s="285"/>
      <c r="G372" s="285"/>
      <c r="H372" s="285"/>
      <c r="I372" s="285"/>
      <c r="J372" s="91"/>
    </row>
    <row r="373" spans="1:10" ht="18.75" customHeight="1">
      <c r="A373" s="341" t="s">
        <v>671</v>
      </c>
      <c r="B373" s="341"/>
      <c r="C373" s="341"/>
      <c r="D373" s="341"/>
      <c r="E373" s="341"/>
      <c r="F373" s="341"/>
      <c r="G373" s="341"/>
      <c r="H373" s="341"/>
      <c r="I373" s="341"/>
      <c r="J373" s="91"/>
    </row>
    <row r="374" spans="1:10" ht="124.5" customHeight="1">
      <c r="A374" s="342" t="s">
        <v>683</v>
      </c>
      <c r="B374" s="342"/>
      <c r="C374" s="342"/>
      <c r="D374" s="342"/>
      <c r="E374" s="342"/>
      <c r="F374" s="342"/>
      <c r="G374" s="342"/>
      <c r="H374" s="342"/>
      <c r="I374" s="342"/>
      <c r="J374" s="91"/>
    </row>
    <row r="375" spans="1:10" ht="16.5">
      <c r="A375" s="329"/>
      <c r="B375" s="329"/>
      <c r="C375" s="329"/>
      <c r="D375" s="206"/>
      <c r="E375" s="206"/>
      <c r="F375" s="236"/>
      <c r="G375" s="236"/>
      <c r="H375" s="236"/>
      <c r="I375" s="236"/>
      <c r="J375" s="91"/>
    </row>
    <row r="376" spans="1:10" ht="16.5">
      <c r="A376" s="206" t="s">
        <v>682</v>
      </c>
      <c r="B376" s="206"/>
      <c r="C376" s="206"/>
      <c r="D376" s="206"/>
      <c r="E376" s="206"/>
      <c r="F376" s="236"/>
      <c r="G376" s="236"/>
      <c r="H376" s="236"/>
      <c r="I376" s="236"/>
      <c r="J376" s="91"/>
    </row>
    <row r="377" spans="1:10" ht="16.5">
      <c r="A377" s="302"/>
      <c r="B377" s="302"/>
      <c r="C377" s="302"/>
      <c r="D377" s="302"/>
      <c r="E377" s="302"/>
      <c r="F377" s="303"/>
      <c r="G377" s="303"/>
      <c r="H377" s="303"/>
      <c r="I377" s="303"/>
      <c r="J377" s="91"/>
    </row>
    <row r="378" spans="1:10" ht="16.5">
      <c r="A378" s="443"/>
      <c r="B378" s="443"/>
      <c r="C378" s="443"/>
      <c r="D378" s="443"/>
      <c r="E378" s="443"/>
      <c r="F378" s="443"/>
      <c r="G378" s="445" t="s">
        <v>614</v>
      </c>
      <c r="H378" s="445"/>
      <c r="I378" s="445"/>
      <c r="J378" s="91"/>
    </row>
    <row r="379" spans="1:9" s="16" customFormat="1" ht="16.5">
      <c r="A379" s="444" t="s">
        <v>612</v>
      </c>
      <c r="B379" s="444"/>
      <c r="C379" s="444"/>
      <c r="D379" s="444"/>
      <c r="E379" s="444"/>
      <c r="F379" s="444"/>
      <c r="G379" s="442" t="s">
        <v>167</v>
      </c>
      <c r="H379" s="442"/>
      <c r="I379" s="442"/>
    </row>
    <row r="380" spans="1:9" ht="15.75">
      <c r="A380" s="206"/>
      <c r="B380" s="206"/>
      <c r="C380" s="206"/>
      <c r="D380" s="206"/>
      <c r="E380" s="206"/>
      <c r="F380" s="236"/>
      <c r="G380" s="236"/>
      <c r="H380" s="236"/>
      <c r="I380" s="236"/>
    </row>
    <row r="381" spans="1:9" ht="15.75">
      <c r="A381" s="206"/>
      <c r="B381" s="206"/>
      <c r="C381" s="206"/>
      <c r="D381" s="206"/>
      <c r="E381" s="206"/>
      <c r="F381" s="236"/>
      <c r="G381" s="236"/>
      <c r="H381" s="236"/>
      <c r="I381" s="236"/>
    </row>
    <row r="382" spans="1:9" ht="15.75">
      <c r="A382" s="206"/>
      <c r="B382" s="206"/>
      <c r="C382" s="206"/>
      <c r="D382" s="206"/>
      <c r="E382" s="206"/>
      <c r="F382" s="236"/>
      <c r="G382" s="236"/>
      <c r="H382" s="236"/>
      <c r="I382" s="236"/>
    </row>
    <row r="383" spans="1:9" ht="15.75">
      <c r="A383" s="206"/>
      <c r="B383" s="206"/>
      <c r="C383" s="206"/>
      <c r="D383" s="206"/>
      <c r="E383" s="206"/>
      <c r="F383" s="236"/>
      <c r="G383" s="236"/>
      <c r="H383" s="236"/>
      <c r="I383" s="236"/>
    </row>
    <row r="384" spans="1:9" ht="15.75">
      <c r="A384" s="206"/>
      <c r="B384" s="206"/>
      <c r="C384" s="206"/>
      <c r="D384" s="206"/>
      <c r="E384" s="206"/>
      <c r="F384" s="236"/>
      <c r="G384" s="236"/>
      <c r="H384" s="236"/>
      <c r="I384" s="236"/>
    </row>
    <row r="385" spans="1:9" s="16" customFormat="1" ht="16.5">
      <c r="A385" s="444" t="s">
        <v>613</v>
      </c>
      <c r="B385" s="444"/>
      <c r="C385" s="444"/>
      <c r="D385" s="444"/>
      <c r="E385" s="444"/>
      <c r="F385" s="444"/>
      <c r="G385" s="442" t="s">
        <v>381</v>
      </c>
      <c r="H385" s="442"/>
      <c r="I385" s="442"/>
    </row>
    <row r="386" spans="1:9" ht="15.75">
      <c r="A386" s="206"/>
      <c r="B386" s="206"/>
      <c r="C386" s="206"/>
      <c r="D386" s="206"/>
      <c r="E386" s="206"/>
      <c r="F386" s="236"/>
      <c r="G386" s="236"/>
      <c r="H386" s="236"/>
      <c r="I386" s="236"/>
    </row>
    <row r="387" spans="1:9" ht="15.75">
      <c r="A387" s="206"/>
      <c r="B387" s="206"/>
      <c r="C387" s="206"/>
      <c r="D387" s="206"/>
      <c r="E387" s="206"/>
      <c r="F387" s="236"/>
      <c r="G387" s="236"/>
      <c r="H387" s="236"/>
      <c r="I387" s="236"/>
    </row>
    <row r="388" spans="1:9" ht="15.75">
      <c r="A388" s="206"/>
      <c r="B388" s="206"/>
      <c r="C388" s="206"/>
      <c r="D388" s="206"/>
      <c r="E388" s="206"/>
      <c r="F388" s="236"/>
      <c r="G388" s="236"/>
      <c r="H388" s="236"/>
      <c r="I388" s="236"/>
    </row>
    <row r="389" spans="1:9" ht="15.75">
      <c r="A389" s="206"/>
      <c r="B389" s="206"/>
      <c r="C389" s="206"/>
      <c r="D389" s="206"/>
      <c r="E389" s="206"/>
      <c r="F389" s="236"/>
      <c r="G389" s="236"/>
      <c r="H389" s="236"/>
      <c r="I389" s="236"/>
    </row>
    <row r="390" spans="1:9" ht="15.75">
      <c r="A390" s="206"/>
      <c r="B390" s="206"/>
      <c r="C390" s="206"/>
      <c r="D390" s="206"/>
      <c r="E390" s="206"/>
      <c r="F390" s="236"/>
      <c r="G390" s="236"/>
      <c r="H390" s="236"/>
      <c r="I390" s="236"/>
    </row>
    <row r="391" spans="1:9" ht="15.75">
      <c r="A391" s="206"/>
      <c r="B391" s="206"/>
      <c r="C391" s="206"/>
      <c r="D391" s="206"/>
      <c r="E391" s="206"/>
      <c r="F391" s="236"/>
      <c r="G391" s="236"/>
      <c r="H391" s="236"/>
      <c r="I391" s="236"/>
    </row>
    <row r="392" spans="1:9" ht="15.75">
      <c r="A392" s="206"/>
      <c r="B392" s="206"/>
      <c r="C392" s="206"/>
      <c r="D392" s="206"/>
      <c r="E392" s="206"/>
      <c r="F392" s="236"/>
      <c r="G392" s="236"/>
      <c r="H392" s="236"/>
      <c r="I392" s="236"/>
    </row>
    <row r="393" spans="1:9" ht="15.75">
      <c r="A393" s="206"/>
      <c r="B393" s="206"/>
      <c r="C393" s="206"/>
      <c r="D393" s="206"/>
      <c r="E393" s="206"/>
      <c r="F393" s="236"/>
      <c r="G393" s="236"/>
      <c r="H393" s="236"/>
      <c r="I393" s="236"/>
    </row>
    <row r="394" spans="1:9" ht="15.75">
      <c r="A394" s="206"/>
      <c r="B394" s="206"/>
      <c r="C394" s="206"/>
      <c r="D394" s="206"/>
      <c r="E394" s="206"/>
      <c r="F394" s="236"/>
      <c r="G394" s="236"/>
      <c r="H394" s="236"/>
      <c r="I394" s="236"/>
    </row>
    <row r="395" spans="1:9" ht="15.75">
      <c r="A395" s="206"/>
      <c r="B395" s="206"/>
      <c r="C395" s="206"/>
      <c r="D395" s="206"/>
      <c r="E395" s="206"/>
      <c r="F395" s="236"/>
      <c r="G395" s="236"/>
      <c r="H395" s="236"/>
      <c r="I395" s="236"/>
    </row>
    <row r="396" spans="1:9" ht="15">
      <c r="A396" s="26"/>
      <c r="B396" s="26"/>
      <c r="C396" s="26"/>
      <c r="D396" s="26"/>
      <c r="E396" s="26"/>
      <c r="F396" s="36"/>
      <c r="G396" s="36"/>
      <c r="H396" s="36"/>
      <c r="I396" s="36"/>
    </row>
    <row r="397" spans="1:9" ht="15">
      <c r="A397" s="26"/>
      <c r="B397" s="26"/>
      <c r="C397" s="26"/>
      <c r="D397" s="26"/>
      <c r="E397" s="26"/>
      <c r="F397" s="36"/>
      <c r="G397" s="36"/>
      <c r="H397" s="36"/>
      <c r="I397" s="36"/>
    </row>
    <row r="398" spans="1:9" ht="15">
      <c r="A398" s="26"/>
      <c r="B398" s="26"/>
      <c r="C398" s="26"/>
      <c r="D398" s="26"/>
      <c r="E398" s="26"/>
      <c r="F398" s="36"/>
      <c r="G398" s="36"/>
      <c r="H398" s="36"/>
      <c r="I398" s="36"/>
    </row>
    <row r="399" spans="1:9" ht="15">
      <c r="A399" s="26"/>
      <c r="B399" s="26"/>
      <c r="C399" s="26"/>
      <c r="D399" s="26"/>
      <c r="E399" s="26"/>
      <c r="F399" s="36"/>
      <c r="G399" s="36"/>
      <c r="H399" s="36"/>
      <c r="I399" s="36"/>
    </row>
    <row r="400" spans="1:9" ht="15">
      <c r="A400" s="26"/>
      <c r="B400" s="26"/>
      <c r="C400" s="26"/>
      <c r="D400" s="26"/>
      <c r="E400" s="26"/>
      <c r="F400" s="36"/>
      <c r="G400" s="36"/>
      <c r="H400" s="36"/>
      <c r="I400" s="36"/>
    </row>
    <row r="401" spans="1:9" ht="15">
      <c r="A401" s="26"/>
      <c r="B401" s="26"/>
      <c r="C401" s="26"/>
      <c r="D401" s="26"/>
      <c r="E401" s="26"/>
      <c r="F401" s="36"/>
      <c r="G401" s="36"/>
      <c r="H401" s="36"/>
      <c r="I401" s="36"/>
    </row>
    <row r="402" spans="1:9" ht="15">
      <c r="A402" s="26"/>
      <c r="B402" s="26"/>
      <c r="C402" s="26"/>
      <c r="D402" s="26"/>
      <c r="E402" s="26"/>
      <c r="F402" s="36"/>
      <c r="G402" s="36"/>
      <c r="H402" s="36"/>
      <c r="I402" s="36"/>
    </row>
    <row r="403" spans="1:9" ht="15">
      <c r="A403" s="26"/>
      <c r="B403" s="26"/>
      <c r="C403" s="26"/>
      <c r="D403" s="26"/>
      <c r="E403" s="26"/>
      <c r="F403" s="36"/>
      <c r="G403" s="36"/>
      <c r="H403" s="36"/>
      <c r="I403" s="36"/>
    </row>
    <row r="404" spans="1:9" ht="15">
      <c r="A404" s="26"/>
      <c r="B404" s="26"/>
      <c r="C404" s="26"/>
      <c r="D404" s="26"/>
      <c r="E404" s="26"/>
      <c r="F404" s="36"/>
      <c r="G404" s="36"/>
      <c r="H404" s="36"/>
      <c r="I404" s="36"/>
    </row>
    <row r="405" spans="1:9" ht="15">
      <c r="A405" s="26"/>
      <c r="B405" s="26"/>
      <c r="C405" s="26"/>
      <c r="D405" s="26"/>
      <c r="E405" s="26"/>
      <c r="F405" s="36"/>
      <c r="G405" s="36"/>
      <c r="H405" s="36"/>
      <c r="I405" s="36"/>
    </row>
    <row r="406" spans="1:9" ht="15">
      <c r="A406" s="26"/>
      <c r="B406" s="26"/>
      <c r="C406" s="26"/>
      <c r="D406" s="26"/>
      <c r="E406" s="26"/>
      <c r="F406" s="36"/>
      <c r="G406" s="36"/>
      <c r="H406" s="36"/>
      <c r="I406" s="36"/>
    </row>
    <row r="407" spans="1:9" ht="15">
      <c r="A407" s="26"/>
      <c r="B407" s="26"/>
      <c r="C407" s="26"/>
      <c r="D407" s="26"/>
      <c r="E407" s="26"/>
      <c r="F407" s="36"/>
      <c r="G407" s="36"/>
      <c r="H407" s="36"/>
      <c r="I407" s="36"/>
    </row>
    <row r="408" spans="1:9" ht="15">
      <c r="A408" s="26"/>
      <c r="B408" s="26"/>
      <c r="C408" s="26"/>
      <c r="D408" s="26"/>
      <c r="E408" s="26"/>
      <c r="F408" s="36"/>
      <c r="G408" s="36"/>
      <c r="H408" s="36"/>
      <c r="I408" s="36"/>
    </row>
    <row r="409" spans="1:9" ht="15">
      <c r="A409" s="26"/>
      <c r="B409" s="26"/>
      <c r="C409" s="26"/>
      <c r="D409" s="26"/>
      <c r="E409" s="26"/>
      <c r="F409" s="36"/>
      <c r="G409" s="36"/>
      <c r="H409" s="36"/>
      <c r="I409" s="36"/>
    </row>
    <row r="410" spans="1:9" ht="15">
      <c r="A410" s="26"/>
      <c r="B410" s="26"/>
      <c r="C410" s="26"/>
      <c r="D410" s="26"/>
      <c r="E410" s="26"/>
      <c r="F410" s="36"/>
      <c r="G410" s="36"/>
      <c r="H410" s="36"/>
      <c r="I410" s="36"/>
    </row>
    <row r="411" spans="1:9" ht="15">
      <c r="A411" s="26"/>
      <c r="B411" s="26"/>
      <c r="C411" s="26"/>
      <c r="D411" s="26"/>
      <c r="E411" s="26"/>
      <c r="F411" s="36"/>
      <c r="G411" s="36"/>
      <c r="H411" s="36"/>
      <c r="I411" s="36"/>
    </row>
    <row r="412" spans="1:9" ht="15">
      <c r="A412" s="26"/>
      <c r="B412" s="26"/>
      <c r="C412" s="26"/>
      <c r="D412" s="26"/>
      <c r="E412" s="26"/>
      <c r="F412" s="36"/>
      <c r="G412" s="36"/>
      <c r="H412" s="36"/>
      <c r="I412" s="36"/>
    </row>
    <row r="413" spans="1:9" ht="15">
      <c r="A413" s="26"/>
      <c r="B413" s="26"/>
      <c r="C413" s="26"/>
      <c r="D413" s="26"/>
      <c r="E413" s="26"/>
      <c r="F413" s="36"/>
      <c r="G413" s="36"/>
      <c r="H413" s="36"/>
      <c r="I413" s="36"/>
    </row>
    <row r="414" spans="1:9" ht="15">
      <c r="A414" s="26"/>
      <c r="B414" s="26"/>
      <c r="C414" s="26"/>
      <c r="D414" s="26"/>
      <c r="E414" s="26"/>
      <c r="F414" s="36"/>
      <c r="G414" s="36"/>
      <c r="H414" s="36"/>
      <c r="I414" s="36"/>
    </row>
    <row r="415" spans="1:9" ht="15">
      <c r="A415" s="26"/>
      <c r="B415" s="26"/>
      <c r="C415" s="26"/>
      <c r="D415" s="26"/>
      <c r="E415" s="26"/>
      <c r="F415" s="36"/>
      <c r="G415" s="36"/>
      <c r="H415" s="36"/>
      <c r="I415" s="36"/>
    </row>
    <row r="416" spans="1:9" ht="15">
      <c r="A416" s="26"/>
      <c r="B416" s="26"/>
      <c r="C416" s="26"/>
      <c r="D416" s="26"/>
      <c r="E416" s="26"/>
      <c r="F416" s="36"/>
      <c r="G416" s="36"/>
      <c r="H416" s="36"/>
      <c r="I416" s="36"/>
    </row>
    <row r="417" spans="1:9" ht="15">
      <c r="A417" s="26"/>
      <c r="B417" s="26"/>
      <c r="C417" s="26"/>
      <c r="D417" s="26"/>
      <c r="E417" s="26"/>
      <c r="F417" s="36"/>
      <c r="G417" s="36"/>
      <c r="H417" s="36"/>
      <c r="I417" s="36"/>
    </row>
    <row r="418" spans="1:9" ht="15">
      <c r="A418" s="42"/>
      <c r="B418" s="42"/>
      <c r="C418" s="42"/>
      <c r="D418" s="42"/>
      <c r="E418" s="42"/>
      <c r="F418" s="43"/>
      <c r="G418" s="43"/>
      <c r="H418" s="43"/>
      <c r="I418" s="43"/>
    </row>
    <row r="419" spans="1:9" ht="15.75">
      <c r="A419" s="44"/>
      <c r="B419" s="45"/>
      <c r="C419" s="45"/>
      <c r="D419" s="45"/>
      <c r="E419" s="45"/>
      <c r="F419" s="46"/>
      <c r="G419" s="46"/>
      <c r="H419" s="46"/>
      <c r="I419" s="46"/>
    </row>
    <row r="420" spans="1:9" ht="15.75">
      <c r="A420" s="33"/>
      <c r="B420" s="26"/>
      <c r="C420" s="26"/>
      <c r="D420" s="26"/>
      <c r="E420" s="26"/>
      <c r="F420" s="36"/>
      <c r="G420" s="36"/>
      <c r="H420" s="36"/>
      <c r="I420" s="36"/>
    </row>
    <row r="421" spans="1:9" ht="15.75">
      <c r="A421" s="33"/>
      <c r="B421" s="26"/>
      <c r="C421" s="26"/>
      <c r="D421" s="26"/>
      <c r="E421" s="26"/>
      <c r="F421" s="36"/>
      <c r="G421" s="36"/>
      <c r="H421" s="36"/>
      <c r="I421" s="36"/>
    </row>
    <row r="422" spans="1:9" ht="15.75">
      <c r="A422" s="33"/>
      <c r="B422" s="26"/>
      <c r="C422" s="26"/>
      <c r="D422" s="26"/>
      <c r="E422" s="26"/>
      <c r="F422" s="36"/>
      <c r="G422" s="36"/>
      <c r="H422" s="36"/>
      <c r="I422" s="36"/>
    </row>
    <row r="423" spans="1:9" ht="15.75">
      <c r="A423" s="33"/>
      <c r="B423" s="26"/>
      <c r="C423" s="26"/>
      <c r="D423" s="26"/>
      <c r="E423" s="26"/>
      <c r="F423" s="36"/>
      <c r="G423" s="36"/>
      <c r="H423" s="36"/>
      <c r="I423" s="36"/>
    </row>
  </sheetData>
  <mergeCells count="366">
    <mergeCell ref="A88:D88"/>
    <mergeCell ref="A89:G89"/>
    <mergeCell ref="A91:F91"/>
    <mergeCell ref="A82:I82"/>
    <mergeCell ref="A84:H84"/>
    <mergeCell ref="A86:E86"/>
    <mergeCell ref="A87:F87"/>
    <mergeCell ref="A40:H40"/>
    <mergeCell ref="A54:G54"/>
    <mergeCell ref="A47:E47"/>
    <mergeCell ref="A50:F50"/>
    <mergeCell ref="A51:G51"/>
    <mergeCell ref="A52:F52"/>
    <mergeCell ref="A34:I34"/>
    <mergeCell ref="A35:C35"/>
    <mergeCell ref="A36:D36"/>
    <mergeCell ref="A39:I39"/>
    <mergeCell ref="H111:I111"/>
    <mergeCell ref="H112:I112"/>
    <mergeCell ref="H107:I107"/>
    <mergeCell ref="H108:I108"/>
    <mergeCell ref="H109:I109"/>
    <mergeCell ref="H110:I110"/>
    <mergeCell ref="F111:G111"/>
    <mergeCell ref="F112:G112"/>
    <mergeCell ref="F107:G107"/>
    <mergeCell ref="F108:G108"/>
    <mergeCell ref="F109:G109"/>
    <mergeCell ref="F110:G110"/>
    <mergeCell ref="F360:G360"/>
    <mergeCell ref="H360:I360"/>
    <mergeCell ref="G379:I379"/>
    <mergeCell ref="G385:I385"/>
    <mergeCell ref="A378:F378"/>
    <mergeCell ref="A385:F385"/>
    <mergeCell ref="A379:F379"/>
    <mergeCell ref="G378:I378"/>
    <mergeCell ref="F362:G362"/>
    <mergeCell ref="F363:G363"/>
    <mergeCell ref="H305:I305"/>
    <mergeCell ref="H306:I306"/>
    <mergeCell ref="H307:I307"/>
    <mergeCell ref="F302:G302"/>
    <mergeCell ref="H302:I302"/>
    <mergeCell ref="F303:G303"/>
    <mergeCell ref="F304:G304"/>
    <mergeCell ref="F305:G305"/>
    <mergeCell ref="F306:G306"/>
    <mergeCell ref="F307:G307"/>
    <mergeCell ref="F309:G309"/>
    <mergeCell ref="H309:I309"/>
    <mergeCell ref="H139:I139"/>
    <mergeCell ref="F218:G218"/>
    <mergeCell ref="H218:I218"/>
    <mergeCell ref="H143:I143"/>
    <mergeCell ref="H142:I142"/>
    <mergeCell ref="H141:I141"/>
    <mergeCell ref="H140:I140"/>
    <mergeCell ref="H173:H175"/>
    <mergeCell ref="I173:I175"/>
    <mergeCell ref="G196:G198"/>
    <mergeCell ref="F310:G310"/>
    <mergeCell ref="H310:I310"/>
    <mergeCell ref="F299:G299"/>
    <mergeCell ref="H299:I299"/>
    <mergeCell ref="F300:G300"/>
    <mergeCell ref="F301:G301"/>
    <mergeCell ref="H301:I301"/>
    <mergeCell ref="H300:I300"/>
    <mergeCell ref="F366:G366"/>
    <mergeCell ref="F367:G367"/>
    <mergeCell ref="A359:E359"/>
    <mergeCell ref="H311:I311"/>
    <mergeCell ref="H312:I312"/>
    <mergeCell ref="F311:G311"/>
    <mergeCell ref="H313:I313"/>
    <mergeCell ref="F313:G313"/>
    <mergeCell ref="F357:G357"/>
    <mergeCell ref="F354:G354"/>
    <mergeCell ref="F312:G312"/>
    <mergeCell ref="F337:G337"/>
    <mergeCell ref="F331:G331"/>
    <mergeCell ref="F330:G330"/>
    <mergeCell ref="F328:G328"/>
    <mergeCell ref="F332:G332"/>
    <mergeCell ref="F329:G329"/>
    <mergeCell ref="F333:G333"/>
    <mergeCell ref="H329:I329"/>
    <mergeCell ref="H330:I330"/>
    <mergeCell ref="H331:I331"/>
    <mergeCell ref="F135:G135"/>
    <mergeCell ref="F295:G295"/>
    <mergeCell ref="F296:G296"/>
    <mergeCell ref="F136:G136"/>
    <mergeCell ref="F137:G137"/>
    <mergeCell ref="F140:G140"/>
    <mergeCell ref="F141:G141"/>
    <mergeCell ref="F142:G142"/>
    <mergeCell ref="F143:G143"/>
    <mergeCell ref="F139:G139"/>
    <mergeCell ref="F120:G120"/>
    <mergeCell ref="F121:G121"/>
    <mergeCell ref="F130:G130"/>
    <mergeCell ref="F131:G131"/>
    <mergeCell ref="F132:G132"/>
    <mergeCell ref="F113:G113"/>
    <mergeCell ref="F114:G114"/>
    <mergeCell ref="F115:G115"/>
    <mergeCell ref="F116:G116"/>
    <mergeCell ref="F117:G117"/>
    <mergeCell ref="F118:G118"/>
    <mergeCell ref="F119:G119"/>
    <mergeCell ref="F129:G129"/>
    <mergeCell ref="A132:E132"/>
    <mergeCell ref="A143:E143"/>
    <mergeCell ref="F122:G122"/>
    <mergeCell ref="F123:G123"/>
    <mergeCell ref="F124:G124"/>
    <mergeCell ref="F125:G125"/>
    <mergeCell ref="F127:G127"/>
    <mergeCell ref="F128:G128"/>
    <mergeCell ref="A125:E125"/>
    <mergeCell ref="F134:G134"/>
    <mergeCell ref="A100:E100"/>
    <mergeCell ref="F100:G100"/>
    <mergeCell ref="H100:I100"/>
    <mergeCell ref="A106:E106"/>
    <mergeCell ref="H101:I101"/>
    <mergeCell ref="H102:I102"/>
    <mergeCell ref="H103:I103"/>
    <mergeCell ref="H104:I104"/>
    <mergeCell ref="H105:I105"/>
    <mergeCell ref="H106:I106"/>
    <mergeCell ref="A1:E1"/>
    <mergeCell ref="A4:I4"/>
    <mergeCell ref="A5:I5"/>
    <mergeCell ref="F1:I1"/>
    <mergeCell ref="F2:I2"/>
    <mergeCell ref="F245:G245"/>
    <mergeCell ref="H245:I245"/>
    <mergeCell ref="A259:E259"/>
    <mergeCell ref="A280:E280"/>
    <mergeCell ref="F252:G252"/>
    <mergeCell ref="F254:G254"/>
    <mergeCell ref="F261:G261"/>
    <mergeCell ref="F262:G262"/>
    <mergeCell ref="F263:G263"/>
    <mergeCell ref="F264:G264"/>
    <mergeCell ref="A289:E289"/>
    <mergeCell ref="A149:C149"/>
    <mergeCell ref="A158:C158"/>
    <mergeCell ref="A165:C165"/>
    <mergeCell ref="E173:E175"/>
    <mergeCell ref="A176:C176"/>
    <mergeCell ref="A185:C185"/>
    <mergeCell ref="A226:C226"/>
    <mergeCell ref="A235:C235"/>
    <mergeCell ref="A192:C192"/>
    <mergeCell ref="G99:I99"/>
    <mergeCell ref="F101:G101"/>
    <mergeCell ref="F102:G102"/>
    <mergeCell ref="F103:G103"/>
    <mergeCell ref="F104:G104"/>
    <mergeCell ref="F105:G105"/>
    <mergeCell ref="F106:G106"/>
    <mergeCell ref="H137:I137"/>
    <mergeCell ref="H136:I136"/>
    <mergeCell ref="H135:I135"/>
    <mergeCell ref="H134:I134"/>
    <mergeCell ref="H128:I128"/>
    <mergeCell ref="H127:I127"/>
    <mergeCell ref="H125:I125"/>
    <mergeCell ref="H132:I132"/>
    <mergeCell ref="H130:I130"/>
    <mergeCell ref="H131:I131"/>
    <mergeCell ref="H129:I129"/>
    <mergeCell ref="H114:I114"/>
    <mergeCell ref="H121:I121"/>
    <mergeCell ref="H120:I120"/>
    <mergeCell ref="H119:I119"/>
    <mergeCell ref="H118:I118"/>
    <mergeCell ref="H117:I117"/>
    <mergeCell ref="H116:I116"/>
    <mergeCell ref="H115:I115"/>
    <mergeCell ref="H124:I124"/>
    <mergeCell ref="H123:I123"/>
    <mergeCell ref="H122:I122"/>
    <mergeCell ref="F250:G250"/>
    <mergeCell ref="G146:G148"/>
    <mergeCell ref="H146:H148"/>
    <mergeCell ref="I146:I148"/>
    <mergeCell ref="H217:I217"/>
    <mergeCell ref="I196:I198"/>
    <mergeCell ref="F196:F198"/>
    <mergeCell ref="H113:I113"/>
    <mergeCell ref="F246:G246"/>
    <mergeCell ref="F247:G247"/>
    <mergeCell ref="F248:G248"/>
    <mergeCell ref="H246:I246"/>
    <mergeCell ref="H247:I247"/>
    <mergeCell ref="H248:I248"/>
    <mergeCell ref="A145:I145"/>
    <mergeCell ref="A146:C148"/>
    <mergeCell ref="D146:D148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7:G277"/>
    <mergeCell ref="F278:G278"/>
    <mergeCell ref="F279:G279"/>
    <mergeCell ref="F280:G280"/>
    <mergeCell ref="F282:G282"/>
    <mergeCell ref="F283:G283"/>
    <mergeCell ref="F284:G284"/>
    <mergeCell ref="F285:G285"/>
    <mergeCell ref="H367:I367"/>
    <mergeCell ref="F297:G297"/>
    <mergeCell ref="H295:I295"/>
    <mergeCell ref="H296:I296"/>
    <mergeCell ref="H297:I297"/>
    <mergeCell ref="H303:I303"/>
    <mergeCell ref="H304:I304"/>
    <mergeCell ref="F334:G334"/>
    <mergeCell ref="F294:G294"/>
    <mergeCell ref="H293:I293"/>
    <mergeCell ref="H291:I291"/>
    <mergeCell ref="F288:G288"/>
    <mergeCell ref="F289:G289"/>
    <mergeCell ref="F291:G291"/>
    <mergeCell ref="F293:G293"/>
    <mergeCell ref="H284:I284"/>
    <mergeCell ref="H283:I283"/>
    <mergeCell ref="H282:I282"/>
    <mergeCell ref="H366:I366"/>
    <mergeCell ref="H289:I289"/>
    <mergeCell ref="H288:I288"/>
    <mergeCell ref="H285:I285"/>
    <mergeCell ref="H294:I294"/>
    <mergeCell ref="H362:I362"/>
    <mergeCell ref="H328:I328"/>
    <mergeCell ref="H280:I280"/>
    <mergeCell ref="H279:I279"/>
    <mergeCell ref="H278:I278"/>
    <mergeCell ref="H277:I277"/>
    <mergeCell ref="H274:I274"/>
    <mergeCell ref="H273:I273"/>
    <mergeCell ref="H272:I272"/>
    <mergeCell ref="H271:I271"/>
    <mergeCell ref="H270:I270"/>
    <mergeCell ref="H269:I269"/>
    <mergeCell ref="H268:I268"/>
    <mergeCell ref="H267:I267"/>
    <mergeCell ref="H266:I266"/>
    <mergeCell ref="H265:I265"/>
    <mergeCell ref="H264:I264"/>
    <mergeCell ref="H263:I263"/>
    <mergeCell ref="H261:I261"/>
    <mergeCell ref="H250:I250"/>
    <mergeCell ref="H249:I249"/>
    <mergeCell ref="H252:I252"/>
    <mergeCell ref="H254:I254"/>
    <mergeCell ref="H257:I257"/>
    <mergeCell ref="H258:I258"/>
    <mergeCell ref="E146:E148"/>
    <mergeCell ref="F146:F148"/>
    <mergeCell ref="A173:D175"/>
    <mergeCell ref="A196:C198"/>
    <mergeCell ref="D196:D198"/>
    <mergeCell ref="F217:G217"/>
    <mergeCell ref="F173:F175"/>
    <mergeCell ref="G173:G175"/>
    <mergeCell ref="A199:C199"/>
    <mergeCell ref="A207:C207"/>
    <mergeCell ref="A213:C213"/>
    <mergeCell ref="E196:E198"/>
    <mergeCell ref="H196:H198"/>
    <mergeCell ref="H259:I259"/>
    <mergeCell ref="A223:D225"/>
    <mergeCell ref="E223:E225"/>
    <mergeCell ref="F223:F225"/>
    <mergeCell ref="G223:G225"/>
    <mergeCell ref="F256:G256"/>
    <mergeCell ref="F257:G257"/>
    <mergeCell ref="F258:G258"/>
    <mergeCell ref="F259:G259"/>
    <mergeCell ref="F249:G249"/>
    <mergeCell ref="H347:I347"/>
    <mergeCell ref="H223:H225"/>
    <mergeCell ref="I223:I225"/>
    <mergeCell ref="F286:G286"/>
    <mergeCell ref="F287:G287"/>
    <mergeCell ref="H287:I287"/>
    <mergeCell ref="H286:I286"/>
    <mergeCell ref="H256:I256"/>
    <mergeCell ref="H262:I262"/>
    <mergeCell ref="H333:I333"/>
    <mergeCell ref="F335:G335"/>
    <mergeCell ref="H364:I364"/>
    <mergeCell ref="H365:I365"/>
    <mergeCell ref="H363:I363"/>
    <mergeCell ref="H335:I335"/>
    <mergeCell ref="F364:G364"/>
    <mergeCell ref="F365:G365"/>
    <mergeCell ref="F355:G355"/>
    <mergeCell ref="F358:G358"/>
    <mergeCell ref="H356:I356"/>
    <mergeCell ref="F345:G345"/>
    <mergeCell ref="F346:G346"/>
    <mergeCell ref="F344:G344"/>
    <mergeCell ref="F352:G352"/>
    <mergeCell ref="F356:G356"/>
    <mergeCell ref="A373:I373"/>
    <mergeCell ref="A374:I374"/>
    <mergeCell ref="A375:C375"/>
    <mergeCell ref="A332:E332"/>
    <mergeCell ref="H354:I354"/>
    <mergeCell ref="H355:I355"/>
    <mergeCell ref="H352:I352"/>
    <mergeCell ref="F351:G351"/>
    <mergeCell ref="F347:G347"/>
    <mergeCell ref="H351:I351"/>
    <mergeCell ref="A9:I9"/>
    <mergeCell ref="A11:I11"/>
    <mergeCell ref="A13:F13"/>
    <mergeCell ref="A14:H14"/>
    <mergeCell ref="A20:H20"/>
    <mergeCell ref="A15:F15"/>
    <mergeCell ref="A17:D17"/>
    <mergeCell ref="A18:F18"/>
    <mergeCell ref="A22:G22"/>
    <mergeCell ref="A23:I23"/>
    <mergeCell ref="A24:I24"/>
    <mergeCell ref="A32:I32"/>
    <mergeCell ref="A28:I28"/>
    <mergeCell ref="A29:H29"/>
    <mergeCell ref="A30:I30"/>
    <mergeCell ref="A31:I31"/>
    <mergeCell ref="A57:E57"/>
    <mergeCell ref="A58:C58"/>
    <mergeCell ref="A59:D59"/>
    <mergeCell ref="A56:I56"/>
    <mergeCell ref="A60:H60"/>
    <mergeCell ref="A61:G61"/>
    <mergeCell ref="A65:E65"/>
    <mergeCell ref="A66:G66"/>
    <mergeCell ref="A67:H67"/>
    <mergeCell ref="A68:H68"/>
    <mergeCell ref="A69:H69"/>
    <mergeCell ref="A73:F73"/>
    <mergeCell ref="A330:E330"/>
    <mergeCell ref="F349:G349"/>
    <mergeCell ref="H349:I349"/>
    <mergeCell ref="A75:F75"/>
    <mergeCell ref="A77:I77"/>
    <mergeCell ref="A80:F80"/>
    <mergeCell ref="H344:I344"/>
    <mergeCell ref="A349:E349"/>
    <mergeCell ref="H332:I332"/>
    <mergeCell ref="H334:I334"/>
  </mergeCells>
  <printOptions horizontalCentered="1"/>
  <pageMargins left="0.7" right="0" top="0.78740157480315" bottom="0.748031496062992" header="0.511811023622047" footer="0.51181102362204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G16" sqref="G16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bestFit="1" customWidth="1"/>
  </cols>
  <sheetData>
    <row r="1" spans="1:9" ht="15.75">
      <c r="A1" s="451" t="s">
        <v>672</v>
      </c>
      <c r="B1" s="451"/>
      <c r="C1" s="451"/>
      <c r="D1" s="451"/>
      <c r="E1" s="451"/>
      <c r="F1" s="451"/>
      <c r="G1" s="451"/>
      <c r="H1" s="451"/>
      <c r="I1" s="451"/>
    </row>
    <row r="2" spans="1:9" ht="15">
      <c r="A2" s="391" t="s">
        <v>521</v>
      </c>
      <c r="B2" s="392"/>
      <c r="C2" s="397"/>
      <c r="D2" s="386" t="s">
        <v>618</v>
      </c>
      <c r="E2" s="386" t="s">
        <v>619</v>
      </c>
      <c r="F2" s="386" t="s">
        <v>673</v>
      </c>
      <c r="G2" s="386" t="s">
        <v>621</v>
      </c>
      <c r="H2" s="386" t="s">
        <v>622</v>
      </c>
      <c r="I2" s="386" t="s">
        <v>611</v>
      </c>
    </row>
    <row r="3" spans="1:9" ht="15">
      <c r="A3" s="452"/>
      <c r="B3" s="453"/>
      <c r="C3" s="454"/>
      <c r="D3" s="458"/>
      <c r="E3" s="458"/>
      <c r="F3" s="460"/>
      <c r="G3" s="460"/>
      <c r="H3" s="460"/>
      <c r="I3" s="458"/>
    </row>
    <row r="4" spans="1:9" ht="5.25" customHeight="1">
      <c r="A4" s="455"/>
      <c r="B4" s="456"/>
      <c r="C4" s="457"/>
      <c r="D4" s="459"/>
      <c r="E4" s="459"/>
      <c r="F4" s="461"/>
      <c r="G4" s="461"/>
      <c r="H4" s="461"/>
      <c r="I4" s="459"/>
    </row>
    <row r="5" spans="1:9" ht="15.75">
      <c r="A5" s="404" t="s">
        <v>674</v>
      </c>
      <c r="B5" s="405"/>
      <c r="C5" s="405"/>
      <c r="D5" s="242"/>
      <c r="E5" s="241"/>
      <c r="F5" s="242"/>
      <c r="G5" s="241"/>
      <c r="H5" s="242"/>
      <c r="I5" s="243"/>
    </row>
    <row r="6" spans="1:9" ht="15">
      <c r="A6" s="244" t="s">
        <v>527</v>
      </c>
      <c r="B6" s="320"/>
      <c r="C6" s="320"/>
      <c r="D6" s="265">
        <v>42335083001</v>
      </c>
      <c r="E6" s="248">
        <v>1249604612</v>
      </c>
      <c r="F6" s="265">
        <v>351857894352</v>
      </c>
      <c r="G6" s="248">
        <v>2318238146</v>
      </c>
      <c r="H6" s="265">
        <v>102857143</v>
      </c>
      <c r="I6" s="250">
        <f aca="true" t="shared" si="0" ref="I6:I23">SUM(D6:H6)</f>
        <v>397863677254</v>
      </c>
    </row>
    <row r="7" spans="1:9" ht="15.75">
      <c r="A7" s="251" t="s">
        <v>528</v>
      </c>
      <c r="B7" s="245"/>
      <c r="C7" s="245"/>
      <c r="D7" s="249"/>
      <c r="E7" s="321">
        <v>85000000</v>
      </c>
      <c r="F7" s="249"/>
      <c r="G7" s="252">
        <f>44925000+16512727</f>
        <v>61437727</v>
      </c>
      <c r="H7" s="249"/>
      <c r="I7" s="250">
        <f t="shared" si="0"/>
        <v>146437727</v>
      </c>
    </row>
    <row r="8" spans="1:9" ht="15.75">
      <c r="A8" s="251" t="s">
        <v>529</v>
      </c>
      <c r="B8" s="245"/>
      <c r="C8" s="245"/>
      <c r="D8" s="249"/>
      <c r="E8" s="252"/>
      <c r="F8" s="249"/>
      <c r="G8" s="252"/>
      <c r="H8" s="249"/>
      <c r="I8" s="250">
        <f t="shared" si="0"/>
        <v>0</v>
      </c>
    </row>
    <row r="9" spans="1:9" ht="15.75">
      <c r="A9" s="251" t="s">
        <v>530</v>
      </c>
      <c r="B9" s="245"/>
      <c r="C9" s="245"/>
      <c r="D9" s="249"/>
      <c r="E9" s="252"/>
      <c r="F9" s="249"/>
      <c r="G9" s="252"/>
      <c r="H9" s="249"/>
      <c r="I9" s="250">
        <f t="shared" si="0"/>
        <v>0</v>
      </c>
    </row>
    <row r="10" spans="1:9" ht="15.75">
      <c r="A10" s="251" t="s">
        <v>623</v>
      </c>
      <c r="B10" s="245"/>
      <c r="C10" s="245"/>
      <c r="D10" s="249"/>
      <c r="E10" s="321"/>
      <c r="F10" s="249"/>
      <c r="G10" s="252"/>
      <c r="H10" s="249"/>
      <c r="I10" s="250">
        <f t="shared" si="0"/>
        <v>0</v>
      </c>
    </row>
    <row r="11" spans="1:9" ht="15.75">
      <c r="A11" s="251" t="s">
        <v>532</v>
      </c>
      <c r="B11" s="245"/>
      <c r="C11" s="245"/>
      <c r="D11" s="249"/>
      <c r="E11" s="252"/>
      <c r="F11" s="249"/>
      <c r="G11" s="252"/>
      <c r="H11" s="249"/>
      <c r="I11" s="250">
        <f t="shared" si="0"/>
        <v>0</v>
      </c>
    </row>
    <row r="12" spans="1:9" ht="15.75">
      <c r="A12" s="251" t="s">
        <v>533</v>
      </c>
      <c r="B12" s="245"/>
      <c r="C12" s="245"/>
      <c r="D12" s="249"/>
      <c r="E12" s="252"/>
      <c r="F12" s="249"/>
      <c r="G12" s="252"/>
      <c r="H12" s="249"/>
      <c r="I12" s="250">
        <f t="shared" si="0"/>
        <v>0</v>
      </c>
    </row>
    <row r="13" spans="1:9" s="3" customFormat="1" ht="15.75">
      <c r="A13" s="462" t="s">
        <v>675</v>
      </c>
      <c r="B13" s="463"/>
      <c r="C13" s="464"/>
      <c r="D13" s="265">
        <f>D6+D7+D8+D9-D10-D11-D12</f>
        <v>42335083001</v>
      </c>
      <c r="E13" s="265">
        <f>E6+E7+E8+E9-E10-E11-E12</f>
        <v>1334604612</v>
      </c>
      <c r="F13" s="265">
        <f>F6+F7+F8+F9-F10-F11-F12</f>
        <v>351857894352</v>
      </c>
      <c r="G13" s="265">
        <f>G6+G7+G8+G9-G10-G11-G12</f>
        <v>2379675873</v>
      </c>
      <c r="H13" s="265">
        <f>H6+H7+H8+H9-H10-H11-H12</f>
        <v>102857143</v>
      </c>
      <c r="I13" s="250">
        <f t="shared" si="0"/>
        <v>398010114981</v>
      </c>
    </row>
    <row r="14" spans="1:9" ht="15.75">
      <c r="A14" s="407" t="s">
        <v>535</v>
      </c>
      <c r="B14" s="408"/>
      <c r="C14" s="408"/>
      <c r="D14" s="249"/>
      <c r="E14" s="252"/>
      <c r="F14" s="249"/>
      <c r="G14" s="252"/>
      <c r="H14" s="249"/>
      <c r="I14" s="250"/>
    </row>
    <row r="15" spans="1:9" s="3" customFormat="1" ht="15.75">
      <c r="A15" s="244" t="s">
        <v>527</v>
      </c>
      <c r="B15" s="320"/>
      <c r="C15" s="320"/>
      <c r="D15" s="265">
        <v>9213495016</v>
      </c>
      <c r="E15" s="248">
        <v>1104170552</v>
      </c>
      <c r="F15" s="265">
        <v>104711010874</v>
      </c>
      <c r="G15" s="248">
        <v>1630041335</v>
      </c>
      <c r="H15" s="265">
        <v>102857143</v>
      </c>
      <c r="I15" s="250">
        <f t="shared" si="0"/>
        <v>116761574920</v>
      </c>
    </row>
    <row r="16" spans="1:10" ht="15.75">
      <c r="A16" s="251" t="s">
        <v>536</v>
      </c>
      <c r="B16" s="245"/>
      <c r="C16" s="245"/>
      <c r="D16" s="249">
        <f>245342040+264848625+100914585+1306355331+6386251</f>
        <v>1923846832</v>
      </c>
      <c r="E16" s="252">
        <f>33983864</f>
        <v>33983864</v>
      </c>
      <c r="F16" s="249">
        <f>5945848634+5941869374+787032593+12583375</f>
        <v>12687333976</v>
      </c>
      <c r="G16" s="252">
        <f>24007288+78499600+35497356+37921598+2380950+24287304-2936728</f>
        <v>199657368</v>
      </c>
      <c r="H16" s="249"/>
      <c r="I16" s="250">
        <f t="shared" si="0"/>
        <v>14844822040</v>
      </c>
      <c r="J16" s="4"/>
    </row>
    <row r="17" spans="1:9" ht="15.75">
      <c r="A17" s="251" t="s">
        <v>623</v>
      </c>
      <c r="B17" s="245"/>
      <c r="C17" s="245"/>
      <c r="D17" s="249"/>
      <c r="E17" s="321"/>
      <c r="F17" s="322"/>
      <c r="G17" s="321"/>
      <c r="H17" s="322"/>
      <c r="I17" s="323">
        <f t="shared" si="0"/>
        <v>0</v>
      </c>
    </row>
    <row r="18" spans="1:9" ht="15.75">
      <c r="A18" s="251" t="s">
        <v>532</v>
      </c>
      <c r="B18" s="245"/>
      <c r="C18" s="245"/>
      <c r="D18" s="249"/>
      <c r="E18" s="252"/>
      <c r="F18" s="249"/>
      <c r="G18" s="252"/>
      <c r="H18" s="249"/>
      <c r="I18" s="250">
        <f t="shared" si="0"/>
        <v>0</v>
      </c>
    </row>
    <row r="19" spans="1:9" ht="15.75">
      <c r="A19" s="251" t="s">
        <v>533</v>
      </c>
      <c r="B19" s="245"/>
      <c r="C19" s="245"/>
      <c r="D19" s="249"/>
      <c r="E19" s="252"/>
      <c r="F19" s="249"/>
      <c r="G19" s="252"/>
      <c r="H19" s="249"/>
      <c r="I19" s="250">
        <f t="shared" si="0"/>
        <v>0</v>
      </c>
    </row>
    <row r="20" spans="1:10" s="3" customFormat="1" ht="15.75">
      <c r="A20" s="462" t="s">
        <v>675</v>
      </c>
      <c r="B20" s="463"/>
      <c r="C20" s="464"/>
      <c r="D20" s="265">
        <f aca="true" t="shared" si="1" ref="D20:I20">D15+D16-D17-D18-D19</f>
        <v>11137341848</v>
      </c>
      <c r="E20" s="265">
        <f t="shared" si="1"/>
        <v>1138154416</v>
      </c>
      <c r="F20" s="265">
        <f t="shared" si="1"/>
        <v>117398344850</v>
      </c>
      <c r="G20" s="265">
        <f t="shared" si="1"/>
        <v>1829698703</v>
      </c>
      <c r="H20" s="265">
        <f t="shared" si="1"/>
        <v>102857143</v>
      </c>
      <c r="I20" s="265">
        <f t="shared" si="1"/>
        <v>131606396960</v>
      </c>
      <c r="J20" s="58"/>
    </row>
    <row r="21" spans="1:9" ht="15.75">
      <c r="A21" s="407" t="s">
        <v>625</v>
      </c>
      <c r="B21" s="408"/>
      <c r="C21" s="408"/>
      <c r="D21" s="249"/>
      <c r="E21" s="252"/>
      <c r="F21" s="249"/>
      <c r="G21" s="252"/>
      <c r="H21" s="249"/>
      <c r="I21" s="250"/>
    </row>
    <row r="22" spans="1:9" ht="15.75">
      <c r="A22" s="251" t="s">
        <v>626</v>
      </c>
      <c r="B22" s="245"/>
      <c r="C22" s="245"/>
      <c r="D22" s="249">
        <f>D6-D15</f>
        <v>33121587985</v>
      </c>
      <c r="E22" s="249">
        <f>E6-E15</f>
        <v>145434060</v>
      </c>
      <c r="F22" s="249">
        <f>F6-F15</f>
        <v>247146883478</v>
      </c>
      <c r="G22" s="249">
        <f>G6-G15</f>
        <v>688196811</v>
      </c>
      <c r="H22" s="249">
        <f>H6-H15</f>
        <v>0</v>
      </c>
      <c r="I22" s="250">
        <f t="shared" si="0"/>
        <v>281102102334</v>
      </c>
    </row>
    <row r="23" spans="1:9" ht="15.75">
      <c r="A23" s="465" t="s">
        <v>676</v>
      </c>
      <c r="B23" s="466"/>
      <c r="C23" s="467"/>
      <c r="D23" s="259">
        <f>D13-D20</f>
        <v>31197741153</v>
      </c>
      <c r="E23" s="259">
        <f>E13-E20</f>
        <v>196450196</v>
      </c>
      <c r="F23" s="259">
        <f>F13-F20</f>
        <v>234459549502</v>
      </c>
      <c r="G23" s="259">
        <f>G13-G20</f>
        <v>549977170</v>
      </c>
      <c r="H23" s="259">
        <f>H13-H20</f>
        <v>0</v>
      </c>
      <c r="I23" s="266">
        <f t="shared" si="0"/>
        <v>266403718021</v>
      </c>
    </row>
    <row r="24" spans="1:9" ht="15.75">
      <c r="A24" s="205"/>
      <c r="B24" s="206"/>
      <c r="C24" s="206"/>
      <c r="D24" s="206"/>
      <c r="E24" s="206"/>
      <c r="F24" s="206"/>
      <c r="G24" s="206"/>
      <c r="H24" s="206"/>
      <c r="I24" s="261"/>
    </row>
    <row r="25" spans="1:9" ht="15.75">
      <c r="A25" s="205"/>
      <c r="B25" s="206"/>
      <c r="C25" s="206"/>
      <c r="D25" s="206"/>
      <c r="E25" s="206"/>
      <c r="F25" s="206"/>
      <c r="G25" s="206"/>
      <c r="H25" s="206"/>
      <c r="I25" s="261"/>
    </row>
    <row r="26" spans="1:9" ht="15.75">
      <c r="A26" s="205"/>
      <c r="B26" s="206"/>
      <c r="C26" s="206"/>
      <c r="D26" s="206"/>
      <c r="E26" s="206"/>
      <c r="F26" s="206"/>
      <c r="G26" s="206"/>
      <c r="H26" s="206"/>
      <c r="I26" s="261"/>
    </row>
    <row r="27" spans="1:9" ht="15.75">
      <c r="A27" s="205"/>
      <c r="B27" s="206"/>
      <c r="C27" s="206"/>
      <c r="D27" s="206"/>
      <c r="E27" s="206"/>
      <c r="F27" s="206"/>
      <c r="G27" s="206"/>
      <c r="H27" s="206"/>
      <c r="I27" s="261"/>
    </row>
    <row r="28" spans="1:9" ht="15.75">
      <c r="A28" s="262" t="s">
        <v>627</v>
      </c>
      <c r="B28" s="228"/>
      <c r="C28" s="228"/>
      <c r="D28" s="228"/>
      <c r="E28" s="228"/>
      <c r="F28" s="228"/>
      <c r="G28" s="228"/>
      <c r="H28" s="228"/>
      <c r="I28" s="263"/>
    </row>
    <row r="29" spans="1:9" ht="15">
      <c r="A29" s="391" t="s">
        <v>521</v>
      </c>
      <c r="B29" s="392"/>
      <c r="C29" s="392"/>
      <c r="D29" s="397"/>
      <c r="E29" s="386" t="s">
        <v>619</v>
      </c>
      <c r="F29" s="386" t="s">
        <v>620</v>
      </c>
      <c r="G29" s="386" t="s">
        <v>621</v>
      </c>
      <c r="H29" s="386" t="s">
        <v>622</v>
      </c>
      <c r="I29" s="386" t="s">
        <v>611</v>
      </c>
    </row>
    <row r="30" spans="1:9" ht="15">
      <c r="A30" s="393"/>
      <c r="B30" s="394"/>
      <c r="C30" s="394"/>
      <c r="D30" s="398"/>
      <c r="E30" s="458"/>
      <c r="F30" s="460"/>
      <c r="G30" s="460"/>
      <c r="H30" s="460"/>
      <c r="I30" s="458"/>
    </row>
    <row r="31" spans="1:9" ht="6.75" customHeight="1">
      <c r="A31" s="395"/>
      <c r="B31" s="396"/>
      <c r="C31" s="396"/>
      <c r="D31" s="399"/>
      <c r="E31" s="459"/>
      <c r="F31" s="461"/>
      <c r="G31" s="461"/>
      <c r="H31" s="461"/>
      <c r="I31" s="459"/>
    </row>
    <row r="32" spans="1:9" ht="15.75">
      <c r="A32" s="404" t="s">
        <v>526</v>
      </c>
      <c r="B32" s="405"/>
      <c r="C32" s="405"/>
      <c r="D32" s="264"/>
      <c r="E32" s="239"/>
      <c r="F32" s="239"/>
      <c r="G32" s="242"/>
      <c r="H32" s="242"/>
      <c r="I32" s="242"/>
    </row>
    <row r="33" spans="1:9" ht="15.75">
      <c r="A33" s="244" t="s">
        <v>527</v>
      </c>
      <c r="B33" s="245"/>
      <c r="C33" s="245"/>
      <c r="D33" s="247"/>
      <c r="E33" s="246"/>
      <c r="F33" s="247"/>
      <c r="G33" s="265"/>
      <c r="H33" s="249"/>
      <c r="I33" s="250"/>
    </row>
    <row r="34" spans="1:9" ht="15.75">
      <c r="A34" s="251" t="s">
        <v>528</v>
      </c>
      <c r="B34" s="245"/>
      <c r="C34" s="245"/>
      <c r="D34" s="247"/>
      <c r="E34" s="246"/>
      <c r="F34" s="247"/>
      <c r="G34" s="249"/>
      <c r="H34" s="249"/>
      <c r="I34" s="253"/>
    </row>
    <row r="35" spans="1:9" ht="15.75">
      <c r="A35" s="251" t="s">
        <v>529</v>
      </c>
      <c r="B35" s="245"/>
      <c r="C35" s="245"/>
      <c r="D35" s="247"/>
      <c r="E35" s="246"/>
      <c r="F35" s="247"/>
      <c r="G35" s="249"/>
      <c r="H35" s="249"/>
      <c r="I35" s="253"/>
    </row>
    <row r="36" spans="1:9" ht="15.75">
      <c r="A36" s="251" t="s">
        <v>530</v>
      </c>
      <c r="B36" s="245"/>
      <c r="C36" s="245"/>
      <c r="D36" s="247"/>
      <c r="E36" s="246"/>
      <c r="F36" s="247"/>
      <c r="G36" s="249"/>
      <c r="H36" s="249"/>
      <c r="I36" s="253"/>
    </row>
    <row r="37" spans="1:9" ht="15.75">
      <c r="A37" s="251" t="s">
        <v>531</v>
      </c>
      <c r="B37" s="245"/>
      <c r="C37" s="245"/>
      <c r="D37" s="247"/>
      <c r="E37" s="246"/>
      <c r="F37" s="247"/>
      <c r="G37" s="249"/>
      <c r="H37" s="249"/>
      <c r="I37" s="253"/>
    </row>
    <row r="38" spans="1:9" ht="15.75">
      <c r="A38" s="251" t="s">
        <v>532</v>
      </c>
      <c r="B38" s="245"/>
      <c r="C38" s="245"/>
      <c r="D38" s="247"/>
      <c r="E38" s="246"/>
      <c r="F38" s="247"/>
      <c r="G38" s="249"/>
      <c r="H38" s="249"/>
      <c r="I38" s="253"/>
    </row>
    <row r="39" spans="1:9" ht="15.75">
      <c r="A39" s="251" t="s">
        <v>533</v>
      </c>
      <c r="B39" s="245"/>
      <c r="C39" s="245"/>
      <c r="D39" s="247"/>
      <c r="E39" s="246"/>
      <c r="F39" s="247"/>
      <c r="G39" s="249"/>
      <c r="H39" s="249"/>
      <c r="I39" s="253"/>
    </row>
    <row r="40" spans="1:9" ht="15.75">
      <c r="A40" s="244" t="s">
        <v>534</v>
      </c>
      <c r="B40" s="245"/>
      <c r="C40" s="245"/>
      <c r="D40" s="247"/>
      <c r="E40" s="246"/>
      <c r="F40" s="247"/>
      <c r="G40" s="265"/>
      <c r="H40" s="249"/>
      <c r="I40" s="250"/>
    </row>
    <row r="41" spans="1:9" ht="15.75">
      <c r="A41" s="407" t="s">
        <v>535</v>
      </c>
      <c r="B41" s="408"/>
      <c r="C41" s="408"/>
      <c r="D41" s="247"/>
      <c r="E41" s="246"/>
      <c r="F41" s="247"/>
      <c r="G41" s="249"/>
      <c r="H41" s="249"/>
      <c r="I41" s="250"/>
    </row>
    <row r="42" spans="1:9" ht="15.75">
      <c r="A42" s="244" t="s">
        <v>677</v>
      </c>
      <c r="B42" s="245"/>
      <c r="C42" s="245"/>
      <c r="D42" s="247"/>
      <c r="E42" s="246"/>
      <c r="F42" s="247"/>
      <c r="G42" s="265"/>
      <c r="H42" s="249"/>
      <c r="I42" s="250"/>
    </row>
    <row r="43" spans="1:9" ht="15.75">
      <c r="A43" s="251" t="s">
        <v>536</v>
      </c>
      <c r="B43" s="245"/>
      <c r="C43" s="245"/>
      <c r="D43" s="247"/>
      <c r="E43" s="246"/>
      <c r="F43" s="247"/>
      <c r="G43" s="249"/>
      <c r="H43" s="249"/>
      <c r="I43" s="253"/>
    </row>
    <row r="44" spans="1:9" ht="15.75">
      <c r="A44" s="251" t="s">
        <v>531</v>
      </c>
      <c r="B44" s="245"/>
      <c r="C44" s="245"/>
      <c r="D44" s="247"/>
      <c r="E44" s="246"/>
      <c r="F44" s="247"/>
      <c r="G44" s="249"/>
      <c r="H44" s="249"/>
      <c r="I44" s="253"/>
    </row>
    <row r="45" spans="1:9" ht="15.75">
      <c r="A45" s="251" t="s">
        <v>532</v>
      </c>
      <c r="B45" s="245"/>
      <c r="C45" s="245"/>
      <c r="D45" s="247"/>
      <c r="E45" s="246"/>
      <c r="F45" s="247"/>
      <c r="G45" s="249"/>
      <c r="H45" s="249"/>
      <c r="I45" s="253"/>
    </row>
    <row r="46" spans="1:9" ht="15.75">
      <c r="A46" s="251" t="s">
        <v>533</v>
      </c>
      <c r="B46" s="245"/>
      <c r="C46" s="245"/>
      <c r="D46" s="247"/>
      <c r="E46" s="246"/>
      <c r="F46" s="247"/>
      <c r="G46" s="249"/>
      <c r="H46" s="249"/>
      <c r="I46" s="253"/>
    </row>
    <row r="47" spans="1:9" ht="15.75">
      <c r="A47" s="244" t="s">
        <v>534</v>
      </c>
      <c r="B47" s="245"/>
      <c r="C47" s="245"/>
      <c r="D47" s="247"/>
      <c r="E47" s="246"/>
      <c r="F47" s="247"/>
      <c r="G47" s="265"/>
      <c r="H47" s="249"/>
      <c r="I47" s="250"/>
    </row>
    <row r="48" spans="1:9" ht="15.75">
      <c r="A48" s="407" t="s">
        <v>628</v>
      </c>
      <c r="B48" s="408"/>
      <c r="C48" s="408"/>
      <c r="D48" s="247"/>
      <c r="E48" s="246"/>
      <c r="F48" s="247"/>
      <c r="G48" s="249"/>
      <c r="H48" s="249"/>
      <c r="I48" s="253"/>
    </row>
    <row r="49" spans="1:9" ht="15.75">
      <c r="A49" s="251" t="s">
        <v>626</v>
      </c>
      <c r="B49" s="245"/>
      <c r="C49" s="245"/>
      <c r="D49" s="247"/>
      <c r="E49" s="246"/>
      <c r="F49" s="247"/>
      <c r="G49" s="265"/>
      <c r="H49" s="249"/>
      <c r="I49" s="250"/>
    </row>
    <row r="50" spans="1:9" ht="15.75">
      <c r="A50" s="254" t="s">
        <v>629</v>
      </c>
      <c r="B50" s="255"/>
      <c r="C50" s="255"/>
      <c r="D50" s="257"/>
      <c r="E50" s="256"/>
      <c r="F50" s="257"/>
      <c r="G50" s="266"/>
      <c r="H50" s="259"/>
      <c r="I50" s="260"/>
    </row>
    <row r="51" spans="1:9" ht="15.75">
      <c r="A51" s="262" t="s">
        <v>630</v>
      </c>
      <c r="B51" s="228"/>
      <c r="C51" s="228"/>
      <c r="D51" s="228"/>
      <c r="E51" s="228"/>
      <c r="F51" s="228"/>
      <c r="G51" s="228"/>
      <c r="H51" s="228"/>
      <c r="I51" s="263"/>
    </row>
    <row r="52" spans="1:9" ht="15">
      <c r="A52" s="391" t="s">
        <v>521</v>
      </c>
      <c r="B52" s="392"/>
      <c r="C52" s="397"/>
      <c r="D52" s="386" t="s">
        <v>631</v>
      </c>
      <c r="E52" s="386" t="s">
        <v>632</v>
      </c>
      <c r="F52" s="386" t="s">
        <v>678</v>
      </c>
      <c r="G52" s="386" t="s">
        <v>633</v>
      </c>
      <c r="H52" s="386" t="s">
        <v>634</v>
      </c>
      <c r="I52" s="386" t="s">
        <v>611</v>
      </c>
    </row>
    <row r="53" spans="1:9" ht="15">
      <c r="A53" s="452"/>
      <c r="B53" s="453"/>
      <c r="C53" s="454"/>
      <c r="D53" s="458"/>
      <c r="E53" s="458"/>
      <c r="F53" s="460"/>
      <c r="G53" s="460"/>
      <c r="H53" s="460"/>
      <c r="I53" s="458"/>
    </row>
    <row r="54" spans="1:9" ht="7.5" customHeight="1">
      <c r="A54" s="455"/>
      <c r="B54" s="456"/>
      <c r="C54" s="457"/>
      <c r="D54" s="459"/>
      <c r="E54" s="459"/>
      <c r="F54" s="461"/>
      <c r="G54" s="461"/>
      <c r="H54" s="461"/>
      <c r="I54" s="459"/>
    </row>
    <row r="55" spans="1:9" ht="15.75">
      <c r="A55" s="404" t="s">
        <v>635</v>
      </c>
      <c r="B55" s="405"/>
      <c r="C55" s="405"/>
      <c r="D55" s="242"/>
      <c r="E55" s="241"/>
      <c r="F55" s="242"/>
      <c r="G55" s="241"/>
      <c r="H55" s="242"/>
      <c r="I55" s="243"/>
    </row>
    <row r="56" spans="1:9" s="3" customFormat="1" ht="15.75">
      <c r="A56" s="244" t="s">
        <v>527</v>
      </c>
      <c r="B56" s="320"/>
      <c r="C56" s="320"/>
      <c r="D56" s="265">
        <v>20684697914</v>
      </c>
      <c r="E56" s="248"/>
      <c r="F56" s="265"/>
      <c r="G56" s="248">
        <v>0</v>
      </c>
      <c r="H56" s="265">
        <v>0</v>
      </c>
      <c r="I56" s="250">
        <f>SUM(D56:H56)</f>
        <v>20684697914</v>
      </c>
    </row>
    <row r="57" spans="1:9" ht="15.75">
      <c r="A57" s="251" t="s">
        <v>528</v>
      </c>
      <c r="B57" s="245"/>
      <c r="C57" s="245"/>
      <c r="D57" s="249"/>
      <c r="E57" s="252"/>
      <c r="F57" s="249"/>
      <c r="G57" s="252"/>
      <c r="H57" s="249"/>
      <c r="I57" s="253">
        <f aca="true" t="shared" si="2" ref="I57:I71">SUM(D57:H57)</f>
        <v>0</v>
      </c>
    </row>
    <row r="58" spans="1:9" ht="15.75">
      <c r="A58" s="251" t="s">
        <v>636</v>
      </c>
      <c r="B58" s="245"/>
      <c r="C58" s="245"/>
      <c r="D58" s="249"/>
      <c r="E58" s="252"/>
      <c r="F58" s="249"/>
      <c r="G58" s="252"/>
      <c r="H58" s="249"/>
      <c r="I58" s="253">
        <f t="shared" si="2"/>
        <v>0</v>
      </c>
    </row>
    <row r="59" spans="1:9" ht="15.75">
      <c r="A59" s="251" t="s">
        <v>637</v>
      </c>
      <c r="B59" s="245"/>
      <c r="C59" s="245"/>
      <c r="D59" s="249"/>
      <c r="E59" s="252"/>
      <c r="F59" s="249"/>
      <c r="G59" s="252"/>
      <c r="H59" s="249"/>
      <c r="I59" s="253">
        <f t="shared" si="2"/>
        <v>0</v>
      </c>
    </row>
    <row r="60" spans="1:9" ht="15.75">
      <c r="A60" s="251" t="s">
        <v>530</v>
      </c>
      <c r="B60" s="245"/>
      <c r="C60" s="245"/>
      <c r="D60" s="249"/>
      <c r="E60" s="252"/>
      <c r="F60" s="249"/>
      <c r="G60" s="252"/>
      <c r="H60" s="249"/>
      <c r="I60" s="253">
        <f t="shared" si="2"/>
        <v>0</v>
      </c>
    </row>
    <row r="61" spans="1:9" ht="15.75">
      <c r="A61" s="251" t="s">
        <v>532</v>
      </c>
      <c r="B61" s="245"/>
      <c r="C61" s="245"/>
      <c r="D61" s="249"/>
      <c r="E61" s="252"/>
      <c r="F61" s="249"/>
      <c r="G61" s="252"/>
      <c r="H61" s="249"/>
      <c r="I61" s="253">
        <f t="shared" si="2"/>
        <v>0</v>
      </c>
    </row>
    <row r="62" spans="1:9" s="3" customFormat="1" ht="15.75">
      <c r="A62" s="244" t="s">
        <v>534</v>
      </c>
      <c r="B62" s="320"/>
      <c r="C62" s="320"/>
      <c r="D62" s="265">
        <f>D56+D57+D58+D59+D60-D61</f>
        <v>20684697914</v>
      </c>
      <c r="E62" s="265">
        <f>E56+E57+E58+E59+E60-E61</f>
        <v>0</v>
      </c>
      <c r="F62" s="265">
        <f>F56+F57+F58+F59+F60-F61</f>
        <v>0</v>
      </c>
      <c r="G62" s="265">
        <f>G56+G57+G58+G59+G60-G61</f>
        <v>0</v>
      </c>
      <c r="H62" s="265">
        <f>H56+H57+H58+H59+H60-H61</f>
        <v>0</v>
      </c>
      <c r="I62" s="250">
        <f t="shared" si="2"/>
        <v>20684697914</v>
      </c>
    </row>
    <row r="63" spans="1:9" ht="15.75">
      <c r="A63" s="407" t="s">
        <v>624</v>
      </c>
      <c r="B63" s="408"/>
      <c r="C63" s="408"/>
      <c r="D63" s="249"/>
      <c r="E63" s="252"/>
      <c r="F63" s="249"/>
      <c r="G63" s="252"/>
      <c r="H63" s="249"/>
      <c r="I63" s="253">
        <f t="shared" si="2"/>
        <v>0</v>
      </c>
    </row>
    <row r="64" spans="1:9" s="3" customFormat="1" ht="15.75">
      <c r="A64" s="244" t="s">
        <v>527</v>
      </c>
      <c r="B64" s="320"/>
      <c r="C64" s="320"/>
      <c r="D64" s="265">
        <v>0</v>
      </c>
      <c r="E64" s="248">
        <v>0</v>
      </c>
      <c r="F64" s="265">
        <v>0</v>
      </c>
      <c r="G64" s="248">
        <v>0</v>
      </c>
      <c r="H64" s="265">
        <v>0</v>
      </c>
      <c r="I64" s="253">
        <f t="shared" si="2"/>
        <v>0</v>
      </c>
    </row>
    <row r="65" spans="1:9" ht="15.75">
      <c r="A65" s="251" t="s">
        <v>536</v>
      </c>
      <c r="B65" s="245"/>
      <c r="C65" s="245"/>
      <c r="D65" s="249"/>
      <c r="E65" s="252"/>
      <c r="F65" s="249"/>
      <c r="G65" s="252"/>
      <c r="H65" s="249"/>
      <c r="I65" s="250">
        <f t="shared" si="2"/>
        <v>0</v>
      </c>
    </row>
    <row r="66" spans="1:9" ht="15.75">
      <c r="A66" s="251" t="s">
        <v>532</v>
      </c>
      <c r="B66" s="245"/>
      <c r="C66" s="245"/>
      <c r="D66" s="249"/>
      <c r="E66" s="252"/>
      <c r="F66" s="249"/>
      <c r="G66" s="252"/>
      <c r="H66" s="249"/>
      <c r="I66" s="253">
        <f t="shared" si="2"/>
        <v>0</v>
      </c>
    </row>
    <row r="67" spans="1:9" ht="15.75">
      <c r="A67" s="251" t="s">
        <v>533</v>
      </c>
      <c r="B67" s="245"/>
      <c r="C67" s="245"/>
      <c r="D67" s="249"/>
      <c r="E67" s="252"/>
      <c r="F67" s="249"/>
      <c r="G67" s="252"/>
      <c r="H67" s="249"/>
      <c r="I67" s="253">
        <f t="shared" si="2"/>
        <v>0</v>
      </c>
    </row>
    <row r="68" spans="1:9" s="3" customFormat="1" ht="15.75">
      <c r="A68" s="244" t="s">
        <v>534</v>
      </c>
      <c r="B68" s="320"/>
      <c r="C68" s="320"/>
      <c r="D68" s="265">
        <f>D64+D65+D66+D67</f>
        <v>0</v>
      </c>
      <c r="E68" s="265">
        <f>E64+E65+E66+E67</f>
        <v>0</v>
      </c>
      <c r="F68" s="265">
        <f>F64+F65+F66+F67</f>
        <v>0</v>
      </c>
      <c r="G68" s="265">
        <f>G64+G65+G66+G67</f>
        <v>0</v>
      </c>
      <c r="H68" s="265">
        <f>H64+H65+H66+H67</f>
        <v>0</v>
      </c>
      <c r="I68" s="250">
        <f t="shared" si="2"/>
        <v>0</v>
      </c>
    </row>
    <row r="69" spans="1:9" ht="15.75">
      <c r="A69" s="407" t="s">
        <v>638</v>
      </c>
      <c r="B69" s="408"/>
      <c r="C69" s="408"/>
      <c r="D69" s="249"/>
      <c r="E69" s="252"/>
      <c r="F69" s="249"/>
      <c r="G69" s="252"/>
      <c r="H69" s="249"/>
      <c r="I69" s="250"/>
    </row>
    <row r="70" spans="1:9" s="3" customFormat="1" ht="15.75">
      <c r="A70" s="244" t="s">
        <v>626</v>
      </c>
      <c r="B70" s="320"/>
      <c r="C70" s="320"/>
      <c r="D70" s="265">
        <f>D56-D64</f>
        <v>20684697914</v>
      </c>
      <c r="E70" s="265">
        <f>E56-E64</f>
        <v>0</v>
      </c>
      <c r="F70" s="265">
        <f>F56-F64</f>
        <v>0</v>
      </c>
      <c r="G70" s="265">
        <f>G56-G64</f>
        <v>0</v>
      </c>
      <c r="H70" s="265">
        <f>H56-H64</f>
        <v>0</v>
      </c>
      <c r="I70" s="250">
        <f t="shared" si="2"/>
        <v>20684697914</v>
      </c>
    </row>
    <row r="71" spans="1:9" s="3" customFormat="1" ht="15.75">
      <c r="A71" s="276" t="s">
        <v>629</v>
      </c>
      <c r="B71" s="324"/>
      <c r="C71" s="324"/>
      <c r="D71" s="266">
        <f>D62-D68</f>
        <v>20684697914</v>
      </c>
      <c r="E71" s="266">
        <f>E62-E68</f>
        <v>0</v>
      </c>
      <c r="F71" s="266">
        <f>F62-F68</f>
        <v>0</v>
      </c>
      <c r="G71" s="266">
        <f>G62-G68</f>
        <v>0</v>
      </c>
      <c r="H71" s="266">
        <f>H62-H68</f>
        <v>0</v>
      </c>
      <c r="I71" s="266">
        <f t="shared" si="2"/>
        <v>20684697914</v>
      </c>
    </row>
  </sheetData>
  <mergeCells count="33"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  <mergeCell ref="I29:I31"/>
    <mergeCell ref="A32:C32"/>
    <mergeCell ref="A41:C41"/>
    <mergeCell ref="A48:C48"/>
    <mergeCell ref="E29:E31"/>
    <mergeCell ref="F29:F31"/>
    <mergeCell ref="G29:G31"/>
    <mergeCell ref="H29:H31"/>
    <mergeCell ref="A5:C5"/>
    <mergeCell ref="A14:C14"/>
    <mergeCell ref="A21:C21"/>
    <mergeCell ref="A29:D31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8.796875" defaultRowHeight="15"/>
  <cols>
    <col min="1" max="1" width="27.3984375" style="14" customWidth="1"/>
    <col min="2" max="2" width="6.3984375" style="14" customWidth="1"/>
    <col min="3" max="3" width="8.59765625" style="14" customWidth="1"/>
    <col min="4" max="5" width="10.3984375" style="14" customWidth="1"/>
    <col min="6" max="6" width="11.59765625" style="14" customWidth="1"/>
    <col min="7" max="7" width="12.3984375" style="14" customWidth="1"/>
    <col min="8" max="8" width="13" style="14" customWidth="1"/>
    <col min="9" max="9" width="10.69921875" style="14" customWidth="1"/>
    <col min="10" max="10" width="12.19921875" style="14" customWidth="1"/>
    <col min="11" max="16384" width="9" style="14" customWidth="1"/>
  </cols>
  <sheetData>
    <row r="1" spans="1:10" s="16" customFormat="1" ht="15.75">
      <c r="A1" s="200" t="s">
        <v>617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s="16" customFormat="1" ht="15.7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52"/>
    </row>
    <row r="3" spans="1:10" s="15" customFormat="1" ht="63">
      <c r="A3" s="113"/>
      <c r="B3" s="485" t="s">
        <v>230</v>
      </c>
      <c r="C3" s="486"/>
      <c r="D3" s="114" t="s">
        <v>231</v>
      </c>
      <c r="E3" s="114" t="s">
        <v>232</v>
      </c>
      <c r="F3" s="114" t="s">
        <v>233</v>
      </c>
      <c r="G3" s="114" t="s">
        <v>234</v>
      </c>
      <c r="H3" s="114" t="s">
        <v>235</v>
      </c>
      <c r="I3" s="114" t="s">
        <v>267</v>
      </c>
      <c r="J3" s="114" t="s">
        <v>236</v>
      </c>
    </row>
    <row r="4" spans="1:10" s="15" customFormat="1" ht="15">
      <c r="A4" s="50" t="s">
        <v>237</v>
      </c>
      <c r="B4" s="50">
        <v>1</v>
      </c>
      <c r="C4" s="50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</row>
    <row r="5" spans="1:10" ht="15.75">
      <c r="A5" s="115" t="s">
        <v>273</v>
      </c>
      <c r="B5" s="487">
        <v>150000000000</v>
      </c>
      <c r="C5" s="488"/>
      <c r="D5" s="55"/>
      <c r="E5" s="55"/>
      <c r="F5" s="55"/>
      <c r="G5" s="92">
        <v>12332995177</v>
      </c>
      <c r="H5" s="92">
        <v>3531896642</v>
      </c>
      <c r="I5" s="92"/>
      <c r="J5" s="92">
        <v>31226190543</v>
      </c>
    </row>
    <row r="6" spans="1:10" ht="15">
      <c r="A6" s="49" t="s">
        <v>268</v>
      </c>
      <c r="B6" s="68"/>
      <c r="C6" s="69"/>
      <c r="D6" s="55"/>
      <c r="E6" s="55"/>
      <c r="F6" s="55"/>
      <c r="G6" s="55">
        <v>6699849474</v>
      </c>
      <c r="H6" s="55">
        <v>7520289359</v>
      </c>
      <c r="I6" s="55">
        <v>1561309527</v>
      </c>
      <c r="J6" s="55">
        <v>14282387469</v>
      </c>
    </row>
    <row r="7" spans="1:10" ht="15.75">
      <c r="A7" s="116" t="s">
        <v>269</v>
      </c>
      <c r="B7" s="68"/>
      <c r="C7" s="69"/>
      <c r="D7" s="55"/>
      <c r="E7" s="55"/>
      <c r="F7" s="55"/>
      <c r="G7" s="55"/>
      <c r="H7" s="55"/>
      <c r="I7" s="55"/>
      <c r="J7" s="55">
        <v>14282387469</v>
      </c>
    </row>
    <row r="8" spans="1:10" ht="15.75">
      <c r="A8" s="116" t="s">
        <v>270</v>
      </c>
      <c r="B8" s="68"/>
      <c r="C8" s="69"/>
      <c r="D8" s="55"/>
      <c r="E8" s="55"/>
      <c r="F8" s="55"/>
      <c r="G8" s="55"/>
      <c r="H8" s="55"/>
      <c r="I8" s="55"/>
      <c r="J8" s="55"/>
    </row>
    <row r="9" spans="1:10" ht="15">
      <c r="A9" s="49" t="s">
        <v>271</v>
      </c>
      <c r="B9" s="68"/>
      <c r="C9" s="69"/>
      <c r="D9" s="55"/>
      <c r="E9" s="55"/>
      <c r="F9" s="55"/>
      <c r="G9" s="55"/>
      <c r="H9" s="55"/>
      <c r="I9" s="55"/>
      <c r="J9" s="55">
        <v>31226190543</v>
      </c>
    </row>
    <row r="10" spans="1:10" ht="15.75">
      <c r="A10" s="116" t="s">
        <v>272</v>
      </c>
      <c r="B10" s="68"/>
      <c r="C10" s="69"/>
      <c r="D10" s="55"/>
      <c r="E10" s="55"/>
      <c r="F10" s="55"/>
      <c r="G10" s="55"/>
      <c r="H10" s="55"/>
      <c r="I10" s="55"/>
      <c r="J10" s="55">
        <v>18985448360</v>
      </c>
    </row>
    <row r="11" spans="1:10" ht="15.75">
      <c r="A11" s="115" t="s">
        <v>279</v>
      </c>
      <c r="B11" s="491">
        <f>B5+B6-B9</f>
        <v>150000000000</v>
      </c>
      <c r="C11" s="492"/>
      <c r="D11" s="55"/>
      <c r="E11" s="55"/>
      <c r="F11" s="55">
        <v>0</v>
      </c>
      <c r="G11" s="92">
        <f>G5+G6</f>
        <v>19032844651</v>
      </c>
      <c r="H11" s="92">
        <f>H5+H6</f>
        <v>11052186001</v>
      </c>
      <c r="I11" s="92">
        <f>I6</f>
        <v>1561309527</v>
      </c>
      <c r="J11" s="92">
        <f>J5+J6-J9</f>
        <v>14282387469</v>
      </c>
    </row>
    <row r="12" spans="1:10" ht="15.75">
      <c r="A12" s="115" t="s">
        <v>278</v>
      </c>
      <c r="B12" s="491">
        <v>150000000000</v>
      </c>
      <c r="C12" s="492"/>
      <c r="D12" s="55"/>
      <c r="E12" s="55"/>
      <c r="F12" s="55">
        <v>0</v>
      </c>
      <c r="G12" s="92">
        <v>19032844651</v>
      </c>
      <c r="H12" s="92">
        <v>11052186001</v>
      </c>
      <c r="I12" s="92">
        <v>1561309527</v>
      </c>
      <c r="J12" s="92">
        <v>14282387469</v>
      </c>
    </row>
    <row r="13" spans="1:10" ht="15">
      <c r="A13" s="49" t="s">
        <v>268</v>
      </c>
      <c r="B13" s="68"/>
      <c r="C13" s="69"/>
      <c r="D13" s="55"/>
      <c r="E13" s="55"/>
      <c r="F13" s="55"/>
      <c r="G13" s="55">
        <f>SUM(G14:G15)</f>
        <v>2124000000</v>
      </c>
      <c r="H13" s="55">
        <f>H14+H15</f>
        <v>1428238747</v>
      </c>
      <c r="I13" s="55">
        <v>714119721</v>
      </c>
      <c r="J13" s="55">
        <v>9792887590</v>
      </c>
    </row>
    <row r="14" spans="1:10" ht="15.75">
      <c r="A14" s="116" t="s">
        <v>269</v>
      </c>
      <c r="B14" s="68"/>
      <c r="C14" s="69"/>
      <c r="D14" s="55"/>
      <c r="E14" s="55"/>
      <c r="F14" s="55"/>
      <c r="G14" s="55"/>
      <c r="H14" s="55"/>
      <c r="I14" s="55"/>
      <c r="J14" s="55">
        <f>J13</f>
        <v>9792887590</v>
      </c>
    </row>
    <row r="15" spans="1:10" ht="15.75">
      <c r="A15" s="116" t="s">
        <v>274</v>
      </c>
      <c r="B15" s="68"/>
      <c r="C15" s="69"/>
      <c r="D15" s="55"/>
      <c r="E15" s="55"/>
      <c r="F15" s="89"/>
      <c r="G15" s="55">
        <v>2124000000</v>
      </c>
      <c r="H15" s="55">
        <v>1428238747</v>
      </c>
      <c r="I15" s="55">
        <v>714119721</v>
      </c>
      <c r="J15" s="55"/>
    </row>
    <row r="16" spans="1:10" ht="15">
      <c r="A16" s="49" t="s">
        <v>271</v>
      </c>
      <c r="B16" s="68"/>
      <c r="C16" s="69"/>
      <c r="D16" s="55"/>
      <c r="E16" s="55"/>
      <c r="F16" s="89"/>
      <c r="G16" s="55"/>
      <c r="H16" s="55"/>
      <c r="I16" s="55"/>
      <c r="J16" s="55">
        <v>14282387469</v>
      </c>
    </row>
    <row r="17" spans="1:10" ht="15.75">
      <c r="A17" s="116" t="s">
        <v>275</v>
      </c>
      <c r="B17" s="68"/>
      <c r="C17" s="69"/>
      <c r="D17" s="55"/>
      <c r="E17" s="55"/>
      <c r="F17" s="89"/>
      <c r="G17" s="55"/>
      <c r="H17" s="55"/>
      <c r="I17" s="55"/>
      <c r="J17" s="55">
        <v>5282387469</v>
      </c>
    </row>
    <row r="18" spans="1:10" ht="15.75">
      <c r="A18" s="116" t="s">
        <v>276</v>
      </c>
      <c r="B18" s="68"/>
      <c r="C18" s="69"/>
      <c r="D18" s="55"/>
      <c r="E18" s="55"/>
      <c r="F18" s="89"/>
      <c r="G18" s="55"/>
      <c r="H18" s="55"/>
      <c r="I18" s="55"/>
      <c r="J18" s="55">
        <v>9000000000</v>
      </c>
    </row>
    <row r="19" spans="1:10" ht="15.75">
      <c r="A19" s="116" t="s">
        <v>277</v>
      </c>
      <c r="B19" s="68"/>
      <c r="C19" s="69"/>
      <c r="D19" s="55"/>
      <c r="E19" s="55"/>
      <c r="F19" s="89"/>
      <c r="G19" s="55"/>
      <c r="H19" s="55"/>
      <c r="I19" s="55"/>
      <c r="J19" s="325"/>
    </row>
    <row r="20" spans="1:10" ht="15.75">
      <c r="A20" s="34" t="s">
        <v>679</v>
      </c>
      <c r="B20" s="489">
        <v>150000000000</v>
      </c>
      <c r="C20" s="490"/>
      <c r="D20" s="92">
        <f>SUM(D12:D16)</f>
        <v>0</v>
      </c>
      <c r="E20" s="92">
        <f>SUM(E12:E16)</f>
        <v>0</v>
      </c>
      <c r="F20" s="93">
        <f>F15</f>
        <v>0</v>
      </c>
      <c r="G20" s="92">
        <f>G12+G13</f>
        <v>21156844651</v>
      </c>
      <c r="H20" s="92">
        <f>H12+H13</f>
        <v>12480424748</v>
      </c>
      <c r="I20" s="92">
        <f>I12+I13-I16</f>
        <v>2275429248</v>
      </c>
      <c r="J20" s="118">
        <f>J12+J13-J16</f>
        <v>9792887590</v>
      </c>
    </row>
    <row r="21" spans="1:10" ht="23.25" customHeight="1">
      <c r="A21" s="25"/>
      <c r="B21" s="23"/>
      <c r="C21" s="23"/>
      <c r="D21" s="23"/>
      <c r="E21" s="23"/>
      <c r="F21" s="23"/>
      <c r="G21" s="23"/>
      <c r="H21" s="23"/>
      <c r="I21" s="23"/>
      <c r="J21" s="24"/>
    </row>
    <row r="22" spans="1:10" s="16" customFormat="1" ht="15.75">
      <c r="A22" s="22" t="s">
        <v>1</v>
      </c>
      <c r="B22" s="32"/>
      <c r="C22" s="479" t="s">
        <v>206</v>
      </c>
      <c r="D22" s="479"/>
      <c r="E22" s="479"/>
      <c r="F22" s="479"/>
      <c r="G22" s="479" t="s">
        <v>207</v>
      </c>
      <c r="H22" s="479"/>
      <c r="I22" s="479"/>
      <c r="J22" s="479"/>
    </row>
    <row r="23" spans="1:10" ht="43.5" customHeight="1">
      <c r="A23" s="19"/>
      <c r="B23" s="20"/>
      <c r="C23" s="481" t="s">
        <v>244</v>
      </c>
      <c r="D23" s="482"/>
      <c r="E23" s="51" t="s">
        <v>243</v>
      </c>
      <c r="F23" s="51" t="s">
        <v>242</v>
      </c>
      <c r="G23" s="481" t="s">
        <v>244</v>
      </c>
      <c r="H23" s="482"/>
      <c r="I23" s="51" t="s">
        <v>184</v>
      </c>
      <c r="J23" s="51" t="s">
        <v>242</v>
      </c>
    </row>
    <row r="24" spans="1:10" ht="15">
      <c r="A24" s="19" t="s">
        <v>238</v>
      </c>
      <c r="B24" s="20"/>
      <c r="C24" s="473">
        <v>76532000000</v>
      </c>
      <c r="D24" s="474"/>
      <c r="E24" s="56"/>
      <c r="F24" s="56"/>
      <c r="G24" s="473">
        <f>C24</f>
        <v>76532000000</v>
      </c>
      <c r="H24" s="474"/>
      <c r="I24" s="56"/>
      <c r="J24" s="56"/>
    </row>
    <row r="25" spans="1:10" ht="15">
      <c r="A25" s="19" t="s">
        <v>239</v>
      </c>
      <c r="B25" s="20"/>
      <c r="C25" s="478">
        <v>73468000000</v>
      </c>
      <c r="D25" s="472"/>
      <c r="E25" s="56"/>
      <c r="F25" s="56"/>
      <c r="G25" s="478">
        <f>C25</f>
        <v>73468000000</v>
      </c>
      <c r="H25" s="472"/>
      <c r="I25" s="56"/>
      <c r="J25" s="56"/>
    </row>
    <row r="26" spans="1:10" ht="15">
      <c r="A26" s="19" t="s">
        <v>240</v>
      </c>
      <c r="B26" s="20"/>
      <c r="C26" s="478"/>
      <c r="D26" s="472"/>
      <c r="E26" s="56"/>
      <c r="F26" s="56"/>
      <c r="G26" s="478"/>
      <c r="H26" s="472"/>
      <c r="I26" s="56"/>
      <c r="J26" s="56"/>
    </row>
    <row r="27" spans="1:10" ht="15">
      <c r="A27" s="19" t="s">
        <v>241</v>
      </c>
      <c r="B27" s="20"/>
      <c r="C27" s="478"/>
      <c r="D27" s="472"/>
      <c r="E27" s="56"/>
      <c r="F27" s="56"/>
      <c r="G27" s="478"/>
      <c r="H27" s="472"/>
      <c r="I27" s="56"/>
      <c r="J27" s="56"/>
    </row>
    <row r="28" spans="1:10" ht="15.75">
      <c r="A28" s="35" t="s">
        <v>179</v>
      </c>
      <c r="B28" s="38"/>
      <c r="C28" s="483">
        <f>SUM(C24:D27)</f>
        <v>150000000000</v>
      </c>
      <c r="D28" s="484"/>
      <c r="E28" s="57"/>
      <c r="F28" s="57"/>
      <c r="G28" s="483">
        <f>SUM(G24:H27)</f>
        <v>150000000000</v>
      </c>
      <c r="H28" s="484"/>
      <c r="I28" s="57"/>
      <c r="J28" s="57"/>
    </row>
    <row r="29" spans="1:10" ht="18.75" customHeight="1">
      <c r="A29" s="53" t="s">
        <v>245</v>
      </c>
      <c r="B29" s="23"/>
      <c r="C29" s="23"/>
      <c r="D29" s="23"/>
      <c r="E29" s="23"/>
      <c r="F29" s="23"/>
      <c r="G29" s="23"/>
      <c r="H29" s="23"/>
      <c r="I29" s="23"/>
      <c r="J29" s="24"/>
    </row>
    <row r="30" spans="1:10" ht="15">
      <c r="A30" s="54"/>
      <c r="B30" s="20"/>
      <c r="C30" s="20"/>
      <c r="D30" s="20"/>
      <c r="E30" s="20"/>
      <c r="F30" s="20"/>
      <c r="G30" s="20"/>
      <c r="H30" s="20"/>
      <c r="I30" s="20"/>
      <c r="J30" s="20"/>
    </row>
    <row r="31" spans="1:10" s="16" customFormat="1" ht="15.75">
      <c r="A31" s="22" t="s">
        <v>2</v>
      </c>
      <c r="B31" s="31"/>
      <c r="C31" s="31"/>
      <c r="D31" s="31"/>
      <c r="E31" s="475" t="s">
        <v>177</v>
      </c>
      <c r="F31" s="476"/>
      <c r="G31" s="477"/>
      <c r="H31" s="475" t="s">
        <v>265</v>
      </c>
      <c r="I31" s="476"/>
      <c r="J31" s="477"/>
    </row>
    <row r="32" spans="1:10" ht="15">
      <c r="A32" s="19" t="s">
        <v>246</v>
      </c>
      <c r="B32" s="20"/>
      <c r="C32" s="20"/>
      <c r="D32" s="20"/>
      <c r="E32" s="473"/>
      <c r="F32" s="480"/>
      <c r="G32" s="474"/>
      <c r="H32" s="473"/>
      <c r="I32" s="480"/>
      <c r="J32" s="474"/>
    </row>
    <row r="33" spans="1:10" ht="15">
      <c r="A33" s="19" t="s">
        <v>247</v>
      </c>
      <c r="B33" s="20"/>
      <c r="C33" s="20"/>
      <c r="D33" s="20"/>
      <c r="E33" s="478">
        <v>150000000000</v>
      </c>
      <c r="F33" s="471"/>
      <c r="G33" s="472"/>
      <c r="H33" s="478">
        <v>150000000000</v>
      </c>
      <c r="I33" s="471"/>
      <c r="J33" s="472"/>
    </row>
    <row r="34" spans="1:10" ht="15">
      <c r="A34" s="19" t="s">
        <v>248</v>
      </c>
      <c r="B34" s="20"/>
      <c r="C34" s="20"/>
      <c r="D34" s="20"/>
      <c r="E34" s="478"/>
      <c r="F34" s="471"/>
      <c r="G34" s="472"/>
      <c r="H34" s="471"/>
      <c r="I34" s="471"/>
      <c r="J34" s="472"/>
    </row>
    <row r="35" spans="1:10" ht="15">
      <c r="A35" s="19" t="s">
        <v>249</v>
      </c>
      <c r="B35" s="20"/>
      <c r="C35" s="20"/>
      <c r="D35" s="20"/>
      <c r="E35" s="478"/>
      <c r="F35" s="471"/>
      <c r="G35" s="472"/>
      <c r="H35" s="471"/>
      <c r="I35" s="471"/>
      <c r="J35" s="472"/>
    </row>
    <row r="36" spans="1:10" ht="15">
      <c r="A36" s="19" t="s">
        <v>250</v>
      </c>
      <c r="B36" s="20"/>
      <c r="C36" s="20"/>
      <c r="D36" s="20"/>
      <c r="E36" s="478">
        <v>150000000000</v>
      </c>
      <c r="F36" s="471"/>
      <c r="G36" s="472"/>
      <c r="H36" s="478">
        <v>150000000000</v>
      </c>
      <c r="I36" s="471"/>
      <c r="J36" s="472"/>
    </row>
    <row r="37" spans="1:10" ht="15">
      <c r="A37" s="37" t="s">
        <v>251</v>
      </c>
      <c r="B37" s="38"/>
      <c r="C37" s="38"/>
      <c r="D37" s="38"/>
      <c r="E37" s="468"/>
      <c r="F37" s="469"/>
      <c r="G37" s="470"/>
      <c r="H37" s="468"/>
      <c r="I37" s="469"/>
      <c r="J37" s="470"/>
    </row>
    <row r="38" spans="1:10" s="16" customFormat="1" ht="15.75">
      <c r="A38" s="29" t="s">
        <v>3</v>
      </c>
      <c r="B38" s="41"/>
      <c r="C38" s="41"/>
      <c r="D38" s="41"/>
      <c r="E38" s="41"/>
      <c r="F38" s="41"/>
      <c r="G38" s="41"/>
      <c r="H38" s="41"/>
      <c r="I38" s="41"/>
      <c r="J38" s="48"/>
    </row>
    <row r="39" spans="1:10" ht="15">
      <c r="A39" s="19" t="s">
        <v>252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5">
      <c r="A40" s="19" t="s">
        <v>253</v>
      </c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5">
      <c r="A41" s="19" t="s">
        <v>254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15">
      <c r="A42" s="37" t="s">
        <v>255</v>
      </c>
      <c r="B42" s="38"/>
      <c r="C42" s="38"/>
      <c r="D42" s="38"/>
      <c r="E42" s="38"/>
      <c r="F42" s="38"/>
      <c r="G42" s="38"/>
      <c r="H42" s="38"/>
      <c r="I42" s="38"/>
      <c r="J42" s="27"/>
    </row>
    <row r="43" spans="1:10" s="16" customFormat="1" ht="15.75">
      <c r="A43" s="22" t="s">
        <v>4</v>
      </c>
      <c r="B43" s="31"/>
      <c r="C43" s="31"/>
      <c r="D43" s="32"/>
      <c r="E43" s="475" t="s">
        <v>177</v>
      </c>
      <c r="F43" s="476"/>
      <c r="G43" s="477"/>
      <c r="H43" s="475" t="s">
        <v>265</v>
      </c>
      <c r="I43" s="476"/>
      <c r="J43" s="477"/>
    </row>
    <row r="44" spans="1:10" ht="15">
      <c r="A44" s="47" t="s">
        <v>256</v>
      </c>
      <c r="B44" s="30"/>
      <c r="C44" s="30"/>
      <c r="D44" s="30"/>
      <c r="E44" s="59"/>
      <c r="F44" s="60">
        <v>15000000</v>
      </c>
      <c r="G44" s="61"/>
      <c r="H44" s="60"/>
      <c r="I44" s="60">
        <v>15000000</v>
      </c>
      <c r="J44" s="61"/>
    </row>
    <row r="45" spans="1:10" ht="15">
      <c r="A45" s="19" t="s">
        <v>257</v>
      </c>
      <c r="B45" s="20"/>
      <c r="C45" s="20"/>
      <c r="D45" s="20"/>
      <c r="E45" s="62"/>
      <c r="F45" s="63"/>
      <c r="G45" s="64"/>
      <c r="H45" s="63"/>
      <c r="I45" s="63"/>
      <c r="J45" s="64"/>
    </row>
    <row r="46" spans="1:10" ht="15">
      <c r="A46" s="19" t="s">
        <v>258</v>
      </c>
      <c r="B46" s="20"/>
      <c r="C46" s="20"/>
      <c r="D46" s="20"/>
      <c r="E46" s="62"/>
      <c r="F46" s="63">
        <v>15000000</v>
      </c>
      <c r="G46" s="64"/>
      <c r="H46" s="63"/>
      <c r="I46" s="63">
        <v>15000000</v>
      </c>
      <c r="J46" s="64"/>
    </row>
    <row r="47" spans="1:10" ht="15">
      <c r="A47" s="19" t="s">
        <v>259</v>
      </c>
      <c r="B47" s="20"/>
      <c r="C47" s="20"/>
      <c r="D47" s="20"/>
      <c r="E47" s="62"/>
      <c r="F47" s="63"/>
      <c r="G47" s="64"/>
      <c r="H47" s="63"/>
      <c r="I47" s="63"/>
      <c r="J47" s="64"/>
    </row>
    <row r="48" spans="1:10" ht="15">
      <c r="A48" s="19" t="s">
        <v>11</v>
      </c>
      <c r="B48" s="20"/>
      <c r="C48" s="20"/>
      <c r="D48" s="20"/>
      <c r="E48" s="62"/>
      <c r="F48" s="63"/>
      <c r="G48" s="64"/>
      <c r="H48" s="63"/>
      <c r="I48" s="63"/>
      <c r="J48" s="64"/>
    </row>
    <row r="49" spans="1:10" ht="15">
      <c r="A49" s="19" t="s">
        <v>258</v>
      </c>
      <c r="B49" s="20"/>
      <c r="C49" s="20"/>
      <c r="D49" s="20"/>
      <c r="E49" s="62"/>
      <c r="F49" s="63"/>
      <c r="G49" s="64"/>
      <c r="H49" s="63"/>
      <c r="I49" s="63"/>
      <c r="J49" s="64"/>
    </row>
    <row r="50" spans="1:10" ht="15">
      <c r="A50" s="19" t="s">
        <v>259</v>
      </c>
      <c r="B50" s="20"/>
      <c r="C50" s="20"/>
      <c r="D50" s="20"/>
      <c r="E50" s="62"/>
      <c r="F50" s="63"/>
      <c r="G50" s="64"/>
      <c r="H50" s="63"/>
      <c r="I50" s="63"/>
      <c r="J50" s="64"/>
    </row>
    <row r="51" spans="1:10" ht="15">
      <c r="A51" s="19" t="s">
        <v>260</v>
      </c>
      <c r="B51" s="20"/>
      <c r="C51" s="20"/>
      <c r="D51" s="20"/>
      <c r="E51" s="62"/>
      <c r="F51" s="63"/>
      <c r="G51" s="64"/>
      <c r="H51" s="63"/>
      <c r="I51" s="63"/>
      <c r="J51" s="64"/>
    </row>
    <row r="52" spans="1:10" ht="15">
      <c r="A52" s="19" t="s">
        <v>258</v>
      </c>
      <c r="B52" s="20"/>
      <c r="C52" s="20"/>
      <c r="D52" s="20"/>
      <c r="E52" s="62"/>
      <c r="F52" s="63">
        <v>15000000</v>
      </c>
      <c r="G52" s="64"/>
      <c r="H52" s="63"/>
      <c r="I52" s="63">
        <v>15000000</v>
      </c>
      <c r="J52" s="64"/>
    </row>
    <row r="53" spans="1:10" ht="15">
      <c r="A53" s="37" t="s">
        <v>259</v>
      </c>
      <c r="B53" s="38"/>
      <c r="C53" s="38"/>
      <c r="D53" s="38"/>
      <c r="E53" s="65"/>
      <c r="F53" s="66"/>
      <c r="G53" s="67"/>
      <c r="H53" s="66"/>
      <c r="I53" s="66"/>
      <c r="J53" s="67"/>
    </row>
    <row r="54" ht="15.75">
      <c r="A54" s="18" t="s">
        <v>261</v>
      </c>
    </row>
    <row r="55" ht="15">
      <c r="A55" s="14" t="s">
        <v>5</v>
      </c>
    </row>
    <row r="56" ht="15">
      <c r="A56" s="14" t="s">
        <v>262</v>
      </c>
    </row>
    <row r="57" ht="15">
      <c r="A57" s="14" t="s">
        <v>229</v>
      </c>
    </row>
    <row r="58" ht="15">
      <c r="A58" s="14" t="s">
        <v>6</v>
      </c>
    </row>
    <row r="59" ht="15">
      <c r="A59" s="14" t="s">
        <v>263</v>
      </c>
    </row>
    <row r="60" ht="15">
      <c r="A60" s="14" t="s">
        <v>7</v>
      </c>
    </row>
    <row r="61" ht="15">
      <c r="A61" s="14" t="s">
        <v>264</v>
      </c>
    </row>
  </sheetData>
  <mergeCells count="35">
    <mergeCell ref="B3:C3"/>
    <mergeCell ref="B5:C5"/>
    <mergeCell ref="B20:C20"/>
    <mergeCell ref="C22:F22"/>
    <mergeCell ref="B11:C11"/>
    <mergeCell ref="B12:C12"/>
    <mergeCell ref="H32:J32"/>
    <mergeCell ref="H33:J33"/>
    <mergeCell ref="C25:D25"/>
    <mergeCell ref="G23:H23"/>
    <mergeCell ref="C28:D28"/>
    <mergeCell ref="G28:H28"/>
    <mergeCell ref="G24:H24"/>
    <mergeCell ref="G25:H25"/>
    <mergeCell ref="C23:D23"/>
    <mergeCell ref="G22:J22"/>
    <mergeCell ref="C26:D26"/>
    <mergeCell ref="E43:G43"/>
    <mergeCell ref="H43:J43"/>
    <mergeCell ref="E32:G32"/>
    <mergeCell ref="E33:G33"/>
    <mergeCell ref="E34:G34"/>
    <mergeCell ref="E35:G35"/>
    <mergeCell ref="E36:G36"/>
    <mergeCell ref="H36:J36"/>
    <mergeCell ref="H37:J37"/>
    <mergeCell ref="H34:J34"/>
    <mergeCell ref="E37:G37"/>
    <mergeCell ref="C24:D24"/>
    <mergeCell ref="E31:G31"/>
    <mergeCell ref="H31:J31"/>
    <mergeCell ref="H35:J35"/>
    <mergeCell ref="G26:H26"/>
    <mergeCell ref="C27:D27"/>
    <mergeCell ref="G27:H27"/>
  </mergeCells>
  <printOptions horizontalCentered="1"/>
  <pageMargins left="0.29527559055118113" right="0.29527559055118113" top="0.98425196850393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Quan</cp:lastModifiedBy>
  <cp:lastPrinted>2010-07-26T06:03:08Z</cp:lastPrinted>
  <dcterms:created xsi:type="dcterms:W3CDTF">2003-03-30T03:53:28Z</dcterms:created>
  <dcterms:modified xsi:type="dcterms:W3CDTF">2010-07-26T07:53:26Z</dcterms:modified>
  <cp:category/>
  <cp:version/>
  <cp:contentType/>
  <cp:contentStatus/>
</cp:coreProperties>
</file>